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BACKOUP20200117\Orozje\hot-range challenger\F-class\SOL\"/>
    </mc:Choice>
  </mc:AlternateContent>
  <bookViews>
    <workbookView xWindow="0" yWindow="0" windowWidth="19200" windowHeight="7350"/>
  </bookViews>
  <sheets>
    <sheet name="SOL2020" sheetId="17" r:id="rId1"/>
    <sheet name="rang" sheetId="13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17" l="1"/>
  <c r="B49" i="17"/>
  <c r="B50" i="17"/>
  <c r="B51" i="17"/>
  <c r="B52" i="17"/>
  <c r="B53" i="17"/>
  <c r="B54" i="17"/>
  <c r="B55" i="17"/>
  <c r="B56" i="17"/>
  <c r="B57" i="17"/>
  <c r="B58" i="17"/>
  <c r="B59" i="17"/>
  <c r="B60" i="17"/>
  <c r="B47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29" i="17"/>
  <c r="B4" i="17"/>
  <c r="B5" i="17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3" i="17"/>
  <c r="B9" i="13"/>
  <c r="B54" i="13"/>
  <c r="B42" i="13"/>
  <c r="B43" i="13"/>
  <c r="B44" i="13"/>
  <c r="B45" i="13"/>
  <c r="B46" i="13"/>
  <c r="B47" i="13"/>
  <c r="B48" i="13"/>
  <c r="B49" i="13"/>
  <c r="B50" i="13"/>
  <c r="B51" i="13"/>
  <c r="B27" i="13"/>
  <c r="B24" i="13"/>
  <c r="B22" i="13"/>
  <c r="I44" i="13"/>
  <c r="I51" i="13"/>
  <c r="I45" i="13"/>
  <c r="I48" i="13"/>
  <c r="I42" i="13"/>
  <c r="I54" i="13"/>
  <c r="I34" i="13"/>
  <c r="K34" i="13"/>
  <c r="M34" i="13"/>
  <c r="K33" i="13"/>
  <c r="M33" i="13"/>
  <c r="O33" i="13"/>
  <c r="K37" i="13"/>
  <c r="M37" i="13"/>
  <c r="K38" i="13"/>
  <c r="I36" i="13"/>
  <c r="K36" i="13"/>
  <c r="AE39" i="13"/>
  <c r="K41" i="13"/>
  <c r="AE43" i="13"/>
  <c r="K46" i="13"/>
  <c r="AE50" i="13"/>
  <c r="AE56" i="13"/>
  <c r="O55" i="13"/>
  <c r="O35" i="13"/>
  <c r="AE35" i="13"/>
  <c r="O53" i="13"/>
  <c r="O52" i="13"/>
  <c r="O49" i="13"/>
  <c r="O40" i="13"/>
  <c r="I47" i="13"/>
  <c r="D33" i="13"/>
  <c r="B33" i="13"/>
  <c r="G14" i="13"/>
  <c r="D14" i="13"/>
  <c r="G16" i="13"/>
  <c r="D16" i="13"/>
  <c r="G17" i="13"/>
  <c r="D17" i="13"/>
  <c r="G18" i="13"/>
  <c r="D18" i="13"/>
  <c r="G19" i="13"/>
  <c r="D19" i="13"/>
  <c r="G20" i="13"/>
  <c r="D20" i="13"/>
  <c r="G21" i="13"/>
  <c r="D21" i="13"/>
  <c r="G22" i="13"/>
  <c r="D22" i="13"/>
  <c r="G24" i="13"/>
  <c r="D24" i="13"/>
  <c r="G25" i="13"/>
  <c r="D25" i="13"/>
  <c r="G26" i="13"/>
  <c r="D26" i="13"/>
  <c r="G27" i="13"/>
  <c r="D27" i="13"/>
  <c r="D47" i="13"/>
  <c r="D44" i="13"/>
  <c r="D51" i="13"/>
  <c r="D45" i="13"/>
  <c r="D48" i="13"/>
  <c r="D42" i="13"/>
  <c r="D54" i="13"/>
  <c r="D34" i="13"/>
  <c r="D37" i="13"/>
  <c r="D38" i="13"/>
  <c r="D36" i="13"/>
  <c r="D39" i="13"/>
  <c r="G23" i="13"/>
  <c r="D23" i="13"/>
  <c r="D41" i="13"/>
  <c r="D43" i="13"/>
  <c r="D46" i="13"/>
  <c r="D50" i="13"/>
  <c r="G15" i="13"/>
  <c r="D15" i="13"/>
  <c r="D56" i="13"/>
  <c r="Q31" i="13"/>
  <c r="R31" i="13"/>
  <c r="D31" i="13"/>
  <c r="Q32" i="13"/>
  <c r="R32" i="13"/>
  <c r="D32" i="13"/>
  <c r="Q30" i="13"/>
  <c r="R30" i="13"/>
  <c r="D30" i="13"/>
  <c r="G11" i="13"/>
  <c r="Q11" i="13"/>
  <c r="R11" i="13"/>
  <c r="D11" i="13"/>
  <c r="G8" i="13"/>
  <c r="D8" i="13"/>
  <c r="G9" i="13"/>
  <c r="D9" i="13"/>
  <c r="G13" i="13"/>
  <c r="D13" i="13"/>
  <c r="G6" i="13"/>
  <c r="D6" i="13"/>
  <c r="D55" i="13"/>
  <c r="D35" i="13"/>
  <c r="D53" i="13"/>
  <c r="G10" i="13"/>
  <c r="D10" i="13"/>
  <c r="D52" i="13"/>
  <c r="G12" i="13"/>
  <c r="D12" i="13"/>
  <c r="D49" i="13"/>
  <c r="D40" i="13"/>
  <c r="G4" i="13"/>
  <c r="T4" i="13"/>
  <c r="U4" i="13"/>
  <c r="W4" i="13"/>
  <c r="X4" i="13"/>
  <c r="AB4" i="13"/>
  <c r="AC4" i="13"/>
  <c r="D4" i="13"/>
  <c r="T29" i="13"/>
  <c r="U29" i="13"/>
  <c r="W29" i="13"/>
  <c r="X29" i="13"/>
  <c r="AB29" i="13"/>
  <c r="AC29" i="13"/>
  <c r="D29" i="13"/>
  <c r="T28" i="13"/>
  <c r="U28" i="13"/>
  <c r="W28" i="13"/>
  <c r="X28" i="13"/>
  <c r="AB28" i="13"/>
  <c r="AC28" i="13"/>
  <c r="D28" i="13"/>
  <c r="G5" i="13"/>
  <c r="T5" i="13"/>
  <c r="U5" i="13"/>
  <c r="W5" i="13"/>
  <c r="X5" i="13"/>
  <c r="AB5" i="13"/>
  <c r="AC5" i="13"/>
  <c r="D5" i="13"/>
  <c r="G7" i="13"/>
  <c r="D7" i="13"/>
  <c r="Z5" i="13"/>
  <c r="Z29" i="13"/>
  <c r="Z28" i="13"/>
  <c r="Z4" i="13"/>
  <c r="O12" i="13"/>
  <c r="O10" i="13"/>
  <c r="O9" i="13"/>
  <c r="O8" i="13"/>
  <c r="O13" i="13"/>
  <c r="O6" i="13"/>
  <c r="M12" i="13"/>
  <c r="M32" i="13"/>
  <c r="M31" i="13"/>
  <c r="M9" i="13"/>
  <c r="M8" i="13"/>
  <c r="M30" i="13"/>
  <c r="M13" i="13"/>
  <c r="M11" i="13"/>
  <c r="M6" i="13"/>
  <c r="K23" i="13"/>
  <c r="K31" i="13"/>
  <c r="K9" i="13"/>
  <c r="K8" i="13"/>
  <c r="K13" i="13"/>
  <c r="K6" i="13"/>
  <c r="I27" i="13"/>
  <c r="I24" i="13"/>
  <c r="I22" i="13"/>
  <c r="I32" i="13"/>
  <c r="I10" i="13"/>
  <c r="I9" i="13"/>
  <c r="I8" i="13"/>
  <c r="I30" i="13"/>
  <c r="I13" i="13"/>
  <c r="I11" i="13"/>
  <c r="I6" i="13"/>
  <c r="B56" i="13"/>
  <c r="B55" i="13"/>
  <c r="B53" i="13"/>
  <c r="B52" i="13"/>
  <c r="AE15" i="13"/>
  <c r="B15" i="13"/>
  <c r="B41" i="13"/>
  <c r="B23" i="13"/>
  <c r="B40" i="13"/>
  <c r="B39" i="13"/>
  <c r="B38" i="13"/>
  <c r="B37" i="13"/>
  <c r="B12" i="13"/>
  <c r="B36" i="13"/>
  <c r="B35" i="13"/>
  <c r="B32" i="13"/>
  <c r="AE5" i="13"/>
  <c r="B5" i="13"/>
  <c r="B29" i="13"/>
  <c r="B28" i="13"/>
  <c r="B4" i="13"/>
  <c r="B31" i="13"/>
  <c r="AE10" i="13"/>
  <c r="B10" i="13"/>
  <c r="B8" i="13"/>
  <c r="B30" i="13"/>
  <c r="B34" i="13"/>
  <c r="B13" i="13"/>
  <c r="B11" i="13"/>
  <c r="B6" i="13"/>
</calcChain>
</file>

<file path=xl/sharedStrings.xml><?xml version="1.0" encoding="utf-8"?>
<sst xmlns="http://schemas.openxmlformats.org/spreadsheetml/2006/main" count="235" uniqueCount="96">
  <si>
    <t>mesto</t>
  </si>
  <si>
    <t>Momirski Saško</t>
  </si>
  <si>
    <t>Šemrov Žiga</t>
  </si>
  <si>
    <t>Šemrov Božo</t>
  </si>
  <si>
    <t>Sabadin Valter</t>
  </si>
  <si>
    <t>Božiček Marko</t>
  </si>
  <si>
    <t>Menart Ludvik</t>
  </si>
  <si>
    <t>Lapajne Gregor</t>
  </si>
  <si>
    <t>Sterle Marko</t>
  </si>
  <si>
    <t>Šmarčan Miran</t>
  </si>
  <si>
    <t>Vipava 8.9.19</t>
  </si>
  <si>
    <t>Za rang lestvico šteje povprečje treh zadnjih rezultatov na tekmovanjih ali uradnih treningih F-Class doma in v tujini, ki niso starejši od treh mesecev</t>
  </si>
  <si>
    <t>Štejejo samo rezultati na razdaljah 300m in več</t>
  </si>
  <si>
    <t>Strelec</t>
  </si>
  <si>
    <t>300m%</t>
  </si>
  <si>
    <t>500m%</t>
  </si>
  <si>
    <t>700m%</t>
  </si>
  <si>
    <t>zmagovalec</t>
  </si>
  <si>
    <t>Bileča 28.9.19</t>
  </si>
  <si>
    <t>Bileča 29.9.19</t>
  </si>
  <si>
    <t>Štejejo samo razultati državljanov Republike Slovenije</t>
  </si>
  <si>
    <t>Rang</t>
  </si>
  <si>
    <t>Točke</t>
  </si>
  <si>
    <r>
      <rPr>
        <sz val="11"/>
        <color theme="1"/>
        <rFont val="Calibri"/>
        <family val="2"/>
        <charset val="238"/>
        <scheme val="minor"/>
      </rPr>
      <t>300m</t>
    </r>
    <r>
      <rPr>
        <b/>
        <sz val="11"/>
        <color theme="1"/>
        <rFont val="Calibri"/>
        <family val="2"/>
        <charset val="238"/>
        <scheme val="minor"/>
      </rPr>
      <t>%</t>
    </r>
  </si>
  <si>
    <t>Bonus</t>
  </si>
  <si>
    <t>Momirski Saško*</t>
  </si>
  <si>
    <t>Šmarčan Miran*</t>
  </si>
  <si>
    <t>Cigler Jurij*</t>
  </si>
  <si>
    <t>Zarnik Dean</t>
  </si>
  <si>
    <t>Zarnik Marko</t>
  </si>
  <si>
    <t>Kamenšak Davor</t>
  </si>
  <si>
    <t>Močivnik Jože</t>
  </si>
  <si>
    <t>Kanduti Branislav</t>
  </si>
  <si>
    <t>Štrempfelj Branko</t>
  </si>
  <si>
    <t>Toman Anton</t>
  </si>
  <si>
    <t>Bolko Janko</t>
  </si>
  <si>
    <t>Šalamun Alen</t>
  </si>
  <si>
    <t>Ekert Damjan</t>
  </si>
  <si>
    <t>Cigler Jurij</t>
  </si>
  <si>
    <t>Rihter Ivan</t>
  </si>
  <si>
    <t>Costantini Damir</t>
  </si>
  <si>
    <t>Pesek Damjan</t>
  </si>
  <si>
    <t>Potočnik Zvonko</t>
  </si>
  <si>
    <t>Levstik Damjan</t>
  </si>
  <si>
    <t>Turk Aleš</t>
  </si>
  <si>
    <t>Fridrih Damjan</t>
  </si>
  <si>
    <t>F-Class 2021, Rang lestvica ostrostrelcev</t>
  </si>
  <si>
    <t xml:space="preserve">zmagovalec </t>
  </si>
  <si>
    <t>900m%</t>
  </si>
  <si>
    <t>Vrbovec 5.10.19</t>
  </si>
  <si>
    <t>600m%</t>
  </si>
  <si>
    <t>Beograd 26.10.19</t>
  </si>
  <si>
    <t xml:space="preserve">Zagreb 23.11.19 </t>
  </si>
  <si>
    <t>Zagreb 24.11.19</t>
  </si>
  <si>
    <t>Žančani 30.11.19</t>
  </si>
  <si>
    <t>Udovič Mitja</t>
  </si>
  <si>
    <t>Vinter Dušan</t>
  </si>
  <si>
    <t>Bošnjak Gorazd</t>
  </si>
  <si>
    <t>Lukan Robert</t>
  </si>
  <si>
    <t>Petkovšek Dragan</t>
  </si>
  <si>
    <t>Fridrih Damijan</t>
  </si>
  <si>
    <t>Rebernik Matjaž</t>
  </si>
  <si>
    <t>Vesel Marko</t>
  </si>
  <si>
    <t>Petrovičič Boštjan</t>
  </si>
  <si>
    <t>Štern Luka</t>
  </si>
  <si>
    <t>Bobnar Andrej</t>
  </si>
  <si>
    <t>n</t>
  </si>
  <si>
    <t>Zadnikar Aleš</t>
  </si>
  <si>
    <t>Kreft Zlatko</t>
  </si>
  <si>
    <t>Markovič Branko</t>
  </si>
  <si>
    <t>Vertot Mitja</t>
  </si>
  <si>
    <t>Hodnik Tomaž</t>
  </si>
  <si>
    <t>Šteje boljši od rezultatov obeh kategorij v posameznem dnevu</t>
  </si>
  <si>
    <t>Rezultat nad 300 metrov doda 3%, nad 700m pa 5% bonusa</t>
  </si>
  <si>
    <t>Bonus rezultati štejejo tudi po preteku treh mesecev</t>
  </si>
  <si>
    <t>V primeru večih strelcev z istim rezultatom, ima prednost strelec z več rezultati</t>
  </si>
  <si>
    <t>Šteje delež zadetih krogov glede na zmagovalca, izražen v točkah</t>
  </si>
  <si>
    <t>Jump</t>
  </si>
  <si>
    <t>Pre-Rang</t>
  </si>
  <si>
    <t>Ribič Davor</t>
  </si>
  <si>
    <t>Konda Igor</t>
  </si>
  <si>
    <t>Konda Jaka</t>
  </si>
  <si>
    <t>Farkaš Andrej</t>
  </si>
  <si>
    <t>Pahor Igor</t>
  </si>
  <si>
    <t>Okroglič Herman</t>
  </si>
  <si>
    <t>Vogrič Matjaž</t>
  </si>
  <si>
    <t>Režek Tomaž</t>
  </si>
  <si>
    <t>Kuhl Tomaž</t>
  </si>
  <si>
    <t>Kovačič Rudolf</t>
  </si>
  <si>
    <t>Žančani 30.5.20</t>
  </si>
  <si>
    <t>Žančani 30.5.2020</t>
  </si>
  <si>
    <t>Open Rifle 300m</t>
  </si>
  <si>
    <t>Target Rifle 300m</t>
  </si>
  <si>
    <t>Mini Open Rifle 100m</t>
  </si>
  <si>
    <t>Ʃ</t>
  </si>
  <si>
    <r>
      <t>Slovenska Ostrostrelska Liga S</t>
    </r>
    <r>
      <rPr>
        <b/>
        <sz val="16"/>
        <color theme="1"/>
        <rFont val="Calibri"/>
        <family val="2"/>
        <charset val="238"/>
        <scheme val="minor"/>
      </rPr>
      <t>ʘ</t>
    </r>
    <r>
      <rPr>
        <sz val="16"/>
        <color theme="1"/>
        <rFont val="Calibri"/>
        <family val="2"/>
        <charset val="238"/>
        <scheme val="minor"/>
      </rPr>
      <t>L-2020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</si>
</sst>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4">
    <font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rgb="FF000000"/>
      <name val="Arial1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1"/>
      <name val="Arial1"/>
      <charset val="238"/>
    </font>
    <font>
      <b/>
      <sz val="11"/>
      <color rgb="FF00B05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8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rgb="FFFFFF00"/>
      </patternFill>
    </fill>
    <fill>
      <patternFill patternType="solid">
        <fgColor rgb="FFCCFFCC"/>
        <bgColor rgb="FFFFFF00"/>
      </patternFill>
    </fill>
    <fill>
      <patternFill patternType="solid">
        <fgColor rgb="FFFFFFCC"/>
        <bgColor rgb="FFFFFF00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EE57A"/>
        <bgColor indexed="64"/>
      </patternFill>
    </fill>
    <fill>
      <patternFill patternType="solid">
        <fgColor rgb="FFFFCCFF"/>
        <bgColor rgb="FFFFFF00"/>
      </patternFill>
    </fill>
    <fill>
      <patternFill patternType="solid">
        <fgColor rgb="FFFEE57A"/>
        <bgColor rgb="FFFFFF00"/>
      </patternFill>
    </fill>
    <fill>
      <patternFill patternType="solid">
        <fgColor rgb="FFF2F2F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Font="1" applyFill="1" applyBorder="1"/>
    <xf numFmtId="0" fontId="1" fillId="0" borderId="2" xfId="0" applyFont="1" applyFill="1" applyBorder="1"/>
    <xf numFmtId="0" fontId="4" fillId="0" borderId="2" xfId="0" applyFont="1" applyFill="1" applyBorder="1"/>
    <xf numFmtId="2" fontId="1" fillId="7" borderId="1" xfId="0" applyNumberFormat="1" applyFont="1" applyFill="1" applyBorder="1"/>
    <xf numFmtId="0" fontId="1" fillId="7" borderId="2" xfId="0" applyFont="1" applyFill="1" applyBorder="1"/>
    <xf numFmtId="0" fontId="5" fillId="7" borderId="2" xfId="0" applyFont="1" applyFill="1" applyBorder="1"/>
    <xf numFmtId="0" fontId="6" fillId="2" borderId="5" xfId="0" applyFont="1" applyFill="1" applyBorder="1"/>
    <xf numFmtId="2" fontId="1" fillId="2" borderId="6" xfId="0" applyNumberFormat="1" applyFont="1" applyFill="1" applyBorder="1"/>
    <xf numFmtId="0" fontId="0" fillId="2" borderId="3" xfId="0" applyFill="1" applyBorder="1" applyAlignment="1">
      <alignment horizontal="left"/>
    </xf>
    <xf numFmtId="0" fontId="0" fillId="7" borderId="3" xfId="0" applyFill="1" applyBorder="1" applyAlignment="1">
      <alignment horizontal="left"/>
    </xf>
    <xf numFmtId="2" fontId="1" fillId="7" borderId="7" xfId="0" applyNumberFormat="1" applyFont="1" applyFill="1" applyBorder="1"/>
    <xf numFmtId="0" fontId="0" fillId="7" borderId="4" xfId="0" applyFill="1" applyBorder="1" applyAlignment="1">
      <alignment horizontal="center"/>
    </xf>
    <xf numFmtId="0" fontId="3" fillId="7" borderId="8" xfId="0" applyFont="1" applyFill="1" applyBorder="1"/>
    <xf numFmtId="0" fontId="0" fillId="3" borderId="3" xfId="0" applyFill="1" applyBorder="1" applyAlignment="1">
      <alignment horizontal="left"/>
    </xf>
    <xf numFmtId="0" fontId="3" fillId="3" borderId="8" xfId="0" applyFont="1" applyFill="1" applyBorder="1"/>
    <xf numFmtId="2" fontId="1" fillId="3" borderId="7" xfId="0" applyNumberFormat="1" applyFont="1" applyFill="1" applyBorder="1"/>
    <xf numFmtId="14" fontId="0" fillId="0" borderId="0" xfId="0" applyNumberFormat="1" applyFill="1" applyBorder="1"/>
    <xf numFmtId="0" fontId="3" fillId="2" borderId="8" xfId="0" applyFont="1" applyFill="1" applyBorder="1"/>
    <xf numFmtId="0" fontId="0" fillId="9" borderId="3" xfId="0" applyFill="1" applyBorder="1" applyAlignment="1">
      <alignment horizontal="left"/>
    </xf>
    <xf numFmtId="0" fontId="3" fillId="9" borderId="8" xfId="0" applyFont="1" applyFill="1" applyBorder="1"/>
    <xf numFmtId="0" fontId="0" fillId="9" borderId="4" xfId="0" applyFill="1" applyBorder="1" applyAlignment="1">
      <alignment horizontal="center"/>
    </xf>
    <xf numFmtId="0" fontId="0" fillId="10" borderId="3" xfId="0" applyFill="1" applyBorder="1" applyAlignment="1">
      <alignment horizontal="left"/>
    </xf>
    <xf numFmtId="0" fontId="3" fillId="10" borderId="8" xfId="0" applyFont="1" applyFill="1" applyBorder="1"/>
    <xf numFmtId="0" fontId="3" fillId="10" borderId="4" xfId="0" applyFont="1" applyFill="1" applyBorder="1"/>
    <xf numFmtId="1" fontId="1" fillId="0" borderId="2" xfId="0" applyNumberFormat="1" applyFont="1" applyFill="1" applyBorder="1" applyAlignment="1">
      <alignment horizontal="center"/>
    </xf>
    <xf numFmtId="2" fontId="1" fillId="8" borderId="6" xfId="0" applyNumberFormat="1" applyFont="1" applyFill="1" applyBorder="1"/>
    <xf numFmtId="0" fontId="6" fillId="7" borderId="5" xfId="0" applyFont="1" applyFill="1" applyBorder="1"/>
    <xf numFmtId="0" fontId="6" fillId="9" borderId="5" xfId="0" applyFont="1" applyFill="1" applyBorder="1"/>
    <xf numFmtId="2" fontId="1" fillId="9" borderId="1" xfId="0" applyNumberFormat="1" applyFont="1" applyFill="1" applyBorder="1"/>
    <xf numFmtId="2" fontId="1" fillId="8" borderId="7" xfId="0" applyNumberFormat="1" applyFont="1" applyFill="1" applyBorder="1"/>
    <xf numFmtId="0" fontId="7" fillId="10" borderId="5" xfId="0" applyFont="1" applyFill="1" applyBorder="1"/>
    <xf numFmtId="0" fontId="6" fillId="3" borderId="5" xfId="0" applyFont="1" applyFill="1" applyBorder="1"/>
    <xf numFmtId="0" fontId="10" fillId="0" borderId="0" xfId="0" applyFont="1"/>
    <xf numFmtId="0" fontId="1" fillId="0" borderId="2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8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2" fontId="4" fillId="2" borderId="6" xfId="0" applyNumberFormat="1" applyFont="1" applyFill="1" applyBorder="1"/>
    <xf numFmtId="0" fontId="1" fillId="0" borderId="7" xfId="0" applyFont="1" applyFill="1" applyBorder="1"/>
    <xf numFmtId="0" fontId="0" fillId="10" borderId="5" xfId="0" applyFill="1" applyBorder="1"/>
    <xf numFmtId="0" fontId="0" fillId="12" borderId="9" xfId="0" applyFont="1" applyFill="1" applyBorder="1" applyAlignment="1">
      <alignment horizontal="right"/>
    </xf>
    <xf numFmtId="9" fontId="0" fillId="12" borderId="10" xfId="0" applyNumberFormat="1" applyFont="1" applyFill="1" applyBorder="1" applyAlignment="1">
      <alignment horizontal="right"/>
    </xf>
    <xf numFmtId="9" fontId="0" fillId="12" borderId="11" xfId="0" applyNumberFormat="1" applyFont="1" applyFill="1" applyBorder="1" applyAlignment="1">
      <alignment horizontal="right"/>
    </xf>
    <xf numFmtId="0" fontId="7" fillId="10" borderId="3" xfId="0" applyFont="1" applyFill="1" applyBorder="1"/>
    <xf numFmtId="0" fontId="0" fillId="4" borderId="9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right"/>
    </xf>
    <xf numFmtId="0" fontId="6" fillId="2" borderId="3" xfId="0" applyFont="1" applyFill="1" applyBorder="1"/>
    <xf numFmtId="2" fontId="1" fillId="2" borderId="4" xfId="0" applyNumberFormat="1" applyFont="1" applyFill="1" applyBorder="1"/>
    <xf numFmtId="0" fontId="0" fillId="2" borderId="5" xfId="0" applyFill="1" applyBorder="1"/>
    <xf numFmtId="0" fontId="0" fillId="2" borderId="6" xfId="0" applyFill="1" applyBorder="1"/>
    <xf numFmtId="0" fontId="6" fillId="2" borderId="13" xfId="0" applyFont="1" applyFill="1" applyBorder="1"/>
    <xf numFmtId="2" fontId="1" fillId="2" borderId="15" xfId="0" applyNumberFormat="1" applyFont="1" applyFill="1" applyBorder="1"/>
    <xf numFmtId="0" fontId="3" fillId="4" borderId="11" xfId="0" applyFont="1" applyFill="1" applyBorder="1" applyAlignment="1">
      <alignment horizontal="right"/>
    </xf>
    <xf numFmtId="0" fontId="3" fillId="2" borderId="4" xfId="0" applyFont="1" applyFill="1" applyBorder="1"/>
    <xf numFmtId="0" fontId="7" fillId="13" borderId="3" xfId="0" applyFont="1" applyFill="1" applyBorder="1"/>
    <xf numFmtId="0" fontId="7" fillId="13" borderId="5" xfId="0" applyFont="1" applyFill="1" applyBorder="1"/>
    <xf numFmtId="2" fontId="1" fillId="13" borderId="6" xfId="0" applyNumberFormat="1" applyFont="1" applyFill="1" applyBorder="1"/>
    <xf numFmtId="2" fontId="1" fillId="13" borderId="7" xfId="0" applyNumberFormat="1" applyFont="1" applyFill="1" applyBorder="1"/>
    <xf numFmtId="2" fontId="1" fillId="13" borderId="1" xfId="0" applyNumberFormat="1" applyFont="1" applyFill="1" applyBorder="1"/>
    <xf numFmtId="0" fontId="7" fillId="10" borderId="13" xfId="0" applyFont="1" applyFill="1" applyBorder="1"/>
    <xf numFmtId="2" fontId="1" fillId="10" borderId="7" xfId="0" applyNumberFormat="1" applyFont="1" applyFill="1" applyBorder="1"/>
    <xf numFmtId="0" fontId="0" fillId="10" borderId="7" xfId="0" applyFill="1" applyBorder="1"/>
    <xf numFmtId="2" fontId="1" fillId="10" borderId="16" xfId="0" applyNumberFormat="1" applyFont="1" applyFill="1" applyBorder="1"/>
    <xf numFmtId="2" fontId="1" fillId="10" borderId="8" xfId="0" applyNumberFormat="1" applyFont="1" applyFill="1" applyBorder="1"/>
    <xf numFmtId="0" fontId="0" fillId="5" borderId="9" xfId="0" applyFont="1" applyFill="1" applyBorder="1" applyAlignment="1">
      <alignment horizontal="right"/>
    </xf>
    <xf numFmtId="9" fontId="0" fillId="5" borderId="11" xfId="0" applyNumberFormat="1" applyFont="1" applyFill="1" applyBorder="1" applyAlignment="1">
      <alignment horizontal="right"/>
    </xf>
    <xf numFmtId="2" fontId="1" fillId="3" borderId="8" xfId="0" applyNumberFormat="1" applyFont="1" applyFill="1" applyBorder="1"/>
    <xf numFmtId="2" fontId="1" fillId="3" borderId="16" xfId="0" applyNumberFormat="1" applyFont="1" applyFill="1" applyBorder="1"/>
    <xf numFmtId="0" fontId="0" fillId="11" borderId="9" xfId="0" applyFont="1" applyFill="1" applyBorder="1" applyAlignment="1">
      <alignment horizontal="left"/>
    </xf>
    <xf numFmtId="9" fontId="0" fillId="11" borderId="17" xfId="0" applyNumberFormat="1" applyFont="1" applyFill="1" applyBorder="1" applyAlignment="1">
      <alignment horizontal="center"/>
    </xf>
    <xf numFmtId="9" fontId="0" fillId="11" borderId="10" xfId="0" applyNumberFormat="1" applyFont="1" applyFill="1" applyBorder="1" applyAlignment="1">
      <alignment horizontal="center"/>
    </xf>
    <xf numFmtId="0" fontId="6" fillId="9" borderId="3" xfId="0" applyFont="1" applyFill="1" applyBorder="1"/>
    <xf numFmtId="2" fontId="1" fillId="9" borderId="12" xfId="0" applyNumberFormat="1" applyFont="1" applyFill="1" applyBorder="1"/>
    <xf numFmtId="0" fontId="6" fillId="9" borderId="13" xfId="0" applyFont="1" applyFill="1" applyBorder="1"/>
    <xf numFmtId="2" fontId="1" fillId="9" borderId="14" xfId="0" applyNumberFormat="1" applyFont="1" applyFill="1" applyBorder="1"/>
    <xf numFmtId="0" fontId="7" fillId="8" borderId="5" xfId="0" applyFont="1" applyFill="1" applyBorder="1"/>
    <xf numFmtId="0" fontId="7" fillId="7" borderId="5" xfId="0" applyFont="1" applyFill="1" applyBorder="1"/>
    <xf numFmtId="0" fontId="7" fillId="3" borderId="5" xfId="0" applyFont="1" applyFill="1" applyBorder="1"/>
    <xf numFmtId="0" fontId="7" fillId="3" borderId="13" xfId="0" applyFont="1" applyFill="1" applyBorder="1"/>
    <xf numFmtId="2" fontId="1" fillId="9" borderId="8" xfId="0" applyNumberFormat="1" applyFont="1" applyFill="1" applyBorder="1"/>
    <xf numFmtId="2" fontId="1" fillId="9" borderId="7" xfId="0" applyNumberFormat="1" applyFont="1" applyFill="1" applyBorder="1"/>
    <xf numFmtId="2" fontId="1" fillId="9" borderId="16" xfId="0" applyNumberFormat="1" applyFont="1" applyFill="1" applyBorder="1"/>
    <xf numFmtId="0" fontId="0" fillId="6" borderId="9" xfId="0" applyFont="1" applyFill="1" applyBorder="1" applyAlignment="1">
      <alignment horizontal="right"/>
    </xf>
    <xf numFmtId="9" fontId="0" fillId="6" borderId="17" xfId="0" applyNumberFormat="1" applyFont="1" applyFill="1" applyBorder="1" applyAlignment="1">
      <alignment horizontal="center"/>
    </xf>
    <xf numFmtId="9" fontId="0" fillId="6" borderId="10" xfId="0" applyNumberFormat="1" applyFont="1" applyFill="1" applyBorder="1" applyAlignment="1">
      <alignment horizontal="center"/>
    </xf>
    <xf numFmtId="0" fontId="6" fillId="7" borderId="13" xfId="0" applyFont="1" applyFill="1" applyBorder="1"/>
    <xf numFmtId="2" fontId="1" fillId="7" borderId="14" xfId="0" applyNumberFormat="1" applyFont="1" applyFill="1" applyBorder="1"/>
    <xf numFmtId="2" fontId="1" fillId="7" borderId="8" xfId="0" applyNumberFormat="1" applyFont="1" applyFill="1" applyBorder="1"/>
    <xf numFmtId="2" fontId="1" fillId="7" borderId="16" xfId="0" applyNumberFormat="1" applyFont="1" applyFill="1" applyBorder="1"/>
    <xf numFmtId="9" fontId="0" fillId="6" borderId="11" xfId="0" applyNumberFormat="1" applyFont="1" applyFill="1" applyBorder="1" applyAlignment="1">
      <alignment horizontal="right"/>
    </xf>
    <xf numFmtId="0" fontId="7" fillId="2" borderId="5" xfId="0" applyFont="1" applyFill="1" applyBorder="1"/>
    <xf numFmtId="0" fontId="7" fillId="13" borderId="13" xfId="0" applyFont="1" applyFill="1" applyBorder="1"/>
    <xf numFmtId="0" fontId="7" fillId="3" borderId="3" xfId="0" applyFont="1" applyFill="1" applyBorder="1"/>
    <xf numFmtId="2" fontId="1" fillId="13" borderId="12" xfId="0" applyNumberFormat="1" applyFont="1" applyFill="1" applyBorder="1"/>
    <xf numFmtId="0" fontId="7" fillId="8" borderId="3" xfId="0" applyFont="1" applyFill="1" applyBorder="1"/>
    <xf numFmtId="2" fontId="1" fillId="8" borderId="8" xfId="0" applyNumberFormat="1" applyFont="1" applyFill="1" applyBorder="1"/>
    <xf numFmtId="2" fontId="4" fillId="2" borderId="18" xfId="0" applyNumberFormat="1" applyFont="1" applyFill="1" applyBorder="1"/>
    <xf numFmtId="0" fontId="6" fillId="2" borderId="18" xfId="0" applyFont="1" applyFill="1" applyBorder="1"/>
    <xf numFmtId="2" fontId="4" fillId="2" borderId="20" xfId="0" applyNumberFormat="1" applyFont="1" applyFill="1" applyBorder="1"/>
    <xf numFmtId="2" fontId="4" fillId="2" borderId="15" xfId="0" applyNumberFormat="1" applyFont="1" applyFill="1" applyBorder="1"/>
    <xf numFmtId="2" fontId="1" fillId="13" borderId="15" xfId="0" applyNumberFormat="1" applyFont="1" applyFill="1" applyBorder="1"/>
    <xf numFmtId="0" fontId="7" fillId="7" borderId="13" xfId="0" applyFont="1" applyFill="1" applyBorder="1"/>
    <xf numFmtId="2" fontId="1" fillId="0" borderId="19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2" borderId="3" xfId="0" applyFont="1" applyFill="1" applyBorder="1"/>
    <xf numFmtId="0" fontId="12" fillId="2" borderId="18" xfId="0" applyFont="1" applyFill="1" applyBorder="1"/>
    <xf numFmtId="14" fontId="0" fillId="0" borderId="0" xfId="0" applyNumberFormat="1" applyFill="1"/>
    <xf numFmtId="0" fontId="5" fillId="0" borderId="2" xfId="0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CCFFFF"/>
      <color rgb="FFF2F2F2"/>
      <color rgb="FFFEE57A"/>
      <color rgb="FFFFFFCC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workbookViewId="0">
      <selection activeCell="I41" sqref="I41"/>
    </sheetView>
  </sheetViews>
  <sheetFormatPr defaultRowHeight="15"/>
  <cols>
    <col min="3" max="3" width="31.7109375" customWidth="1"/>
    <col min="4" max="4" width="16.42578125" style="4" bestFit="1" customWidth="1"/>
  </cols>
  <sheetData>
    <row r="1" spans="1:9" s="2" customFormat="1" ht="21">
      <c r="A1" s="1" t="s">
        <v>95</v>
      </c>
      <c r="B1" s="1"/>
      <c r="D1" s="3"/>
      <c r="E1" s="3"/>
      <c r="F1" s="3"/>
      <c r="G1" s="3"/>
      <c r="H1" s="3"/>
      <c r="I1" s="3"/>
    </row>
    <row r="2" spans="1:9">
      <c r="A2" s="3" t="s">
        <v>0</v>
      </c>
      <c r="B2" s="116" t="s">
        <v>94</v>
      </c>
      <c r="C2" t="s">
        <v>91</v>
      </c>
      <c r="D2" s="113" t="s">
        <v>90</v>
      </c>
    </row>
    <row r="3" spans="1:9">
      <c r="A3" s="39">
        <v>1</v>
      </c>
      <c r="B3" s="115">
        <f>D3</f>
        <v>100</v>
      </c>
      <c r="C3" s="40" t="s">
        <v>1</v>
      </c>
      <c r="D3" s="114">
        <v>100</v>
      </c>
    </row>
    <row r="4" spans="1:9">
      <c r="A4" s="39">
        <v>2</v>
      </c>
      <c r="B4" s="115">
        <f t="shared" ref="B4:B26" si="0">D4</f>
        <v>99.1</v>
      </c>
      <c r="C4" s="40" t="s">
        <v>88</v>
      </c>
      <c r="D4" s="114">
        <v>99.1</v>
      </c>
    </row>
    <row r="5" spans="1:9">
      <c r="A5" s="39">
        <v>3</v>
      </c>
      <c r="B5" s="115">
        <f t="shared" si="0"/>
        <v>98.2</v>
      </c>
      <c r="C5" s="40" t="s">
        <v>35</v>
      </c>
      <c r="D5" s="114">
        <v>98.2</v>
      </c>
    </row>
    <row r="6" spans="1:9">
      <c r="A6" s="39">
        <v>4</v>
      </c>
      <c r="B6" s="115">
        <f t="shared" si="0"/>
        <v>97.85</v>
      </c>
      <c r="C6" s="40" t="s">
        <v>9</v>
      </c>
      <c r="D6" s="114">
        <v>97.85</v>
      </c>
    </row>
    <row r="7" spans="1:9">
      <c r="A7" s="39">
        <v>5</v>
      </c>
      <c r="B7" s="115">
        <f t="shared" si="0"/>
        <v>96.15</v>
      </c>
      <c r="C7" s="40" t="s">
        <v>38</v>
      </c>
      <c r="D7" s="114">
        <v>96.15</v>
      </c>
    </row>
    <row r="8" spans="1:9">
      <c r="A8" s="39">
        <v>6</v>
      </c>
      <c r="B8" s="115">
        <f t="shared" si="0"/>
        <v>95.8</v>
      </c>
      <c r="C8" s="40" t="s">
        <v>4</v>
      </c>
      <c r="D8" s="114">
        <v>95.8</v>
      </c>
    </row>
    <row r="9" spans="1:9">
      <c r="A9" s="39">
        <v>7</v>
      </c>
      <c r="B9" s="115">
        <f t="shared" si="0"/>
        <v>95.25</v>
      </c>
      <c r="C9" s="40" t="s">
        <v>57</v>
      </c>
      <c r="D9" s="114">
        <v>95.25</v>
      </c>
    </row>
    <row r="10" spans="1:9">
      <c r="A10" s="39">
        <v>8</v>
      </c>
      <c r="B10" s="115">
        <f t="shared" si="0"/>
        <v>95.05</v>
      </c>
      <c r="C10" s="40" t="s">
        <v>5</v>
      </c>
      <c r="D10" s="114">
        <v>95.05</v>
      </c>
      <c r="F10" s="117"/>
    </row>
    <row r="11" spans="1:9">
      <c r="A11" s="39">
        <v>9</v>
      </c>
      <c r="B11" s="115">
        <f t="shared" si="0"/>
        <v>94.8</v>
      </c>
      <c r="C11" s="40" t="s">
        <v>31</v>
      </c>
      <c r="D11" s="114">
        <v>94.8</v>
      </c>
    </row>
    <row r="12" spans="1:9">
      <c r="A12" s="39">
        <v>10</v>
      </c>
      <c r="B12" s="115">
        <f t="shared" si="0"/>
        <v>94.55</v>
      </c>
      <c r="C12" s="40" t="s">
        <v>84</v>
      </c>
      <c r="D12" s="114">
        <v>94.55</v>
      </c>
    </row>
    <row r="13" spans="1:9">
      <c r="A13" s="39">
        <v>11</v>
      </c>
      <c r="B13" s="115">
        <f t="shared" si="0"/>
        <v>92.7</v>
      </c>
      <c r="C13" s="40" t="s">
        <v>60</v>
      </c>
      <c r="D13" s="114">
        <v>92.7</v>
      </c>
    </row>
    <row r="14" spans="1:9">
      <c r="A14" s="39">
        <v>12</v>
      </c>
      <c r="B14" s="115">
        <f t="shared" si="0"/>
        <v>92.55</v>
      </c>
      <c r="C14" s="40" t="s">
        <v>83</v>
      </c>
      <c r="D14" s="114">
        <v>92.55</v>
      </c>
    </row>
    <row r="15" spans="1:9">
      <c r="A15" s="39">
        <v>13</v>
      </c>
      <c r="B15" s="115">
        <f t="shared" si="0"/>
        <v>92.05</v>
      </c>
      <c r="C15" s="40" t="s">
        <v>87</v>
      </c>
      <c r="D15" s="114">
        <v>92.05</v>
      </c>
    </row>
    <row r="16" spans="1:9">
      <c r="A16" s="39">
        <v>14</v>
      </c>
      <c r="B16" s="115">
        <f t="shared" si="0"/>
        <v>91.65</v>
      </c>
      <c r="C16" s="41" t="s">
        <v>80</v>
      </c>
      <c r="D16" s="114">
        <v>91.65</v>
      </c>
    </row>
    <row r="17" spans="1:4">
      <c r="A17" s="39">
        <v>15</v>
      </c>
      <c r="B17" s="115">
        <f t="shared" si="0"/>
        <v>89.65</v>
      </c>
      <c r="C17" s="40" t="s">
        <v>85</v>
      </c>
      <c r="D17" s="114">
        <v>89.65</v>
      </c>
    </row>
    <row r="18" spans="1:4">
      <c r="A18" s="39">
        <v>16</v>
      </c>
      <c r="B18" s="115">
        <f t="shared" si="0"/>
        <v>88.15</v>
      </c>
      <c r="C18" s="40" t="s">
        <v>81</v>
      </c>
      <c r="D18" s="114">
        <v>88.15</v>
      </c>
    </row>
    <row r="19" spans="1:4">
      <c r="A19" s="39">
        <v>17</v>
      </c>
      <c r="B19" s="115">
        <f t="shared" si="0"/>
        <v>88.1</v>
      </c>
      <c r="C19" s="40" t="s">
        <v>28</v>
      </c>
      <c r="D19" s="114">
        <v>88.1</v>
      </c>
    </row>
    <row r="20" spans="1:4">
      <c r="A20" s="39">
        <v>18</v>
      </c>
      <c r="B20" s="115">
        <f t="shared" si="0"/>
        <v>88.1</v>
      </c>
      <c r="C20" s="40" t="s">
        <v>42</v>
      </c>
      <c r="D20" s="114">
        <v>88.1</v>
      </c>
    </row>
    <row r="21" spans="1:4">
      <c r="A21" s="39">
        <v>19</v>
      </c>
      <c r="B21" s="115">
        <f t="shared" si="0"/>
        <v>87.25</v>
      </c>
      <c r="C21" s="40" t="s">
        <v>64</v>
      </c>
      <c r="D21" s="114">
        <v>87.25</v>
      </c>
    </row>
    <row r="22" spans="1:4">
      <c r="A22" s="39">
        <v>20</v>
      </c>
      <c r="B22" s="115">
        <f t="shared" si="0"/>
        <v>85.55</v>
      </c>
      <c r="C22" s="40" t="s">
        <v>29</v>
      </c>
      <c r="D22" s="114">
        <v>85.55</v>
      </c>
    </row>
    <row r="23" spans="1:4">
      <c r="A23" s="39">
        <v>21</v>
      </c>
      <c r="B23" s="115">
        <f t="shared" si="0"/>
        <v>74.099999999999994</v>
      </c>
      <c r="C23" s="40" t="s">
        <v>79</v>
      </c>
      <c r="D23" s="114">
        <v>74.099999999999994</v>
      </c>
    </row>
    <row r="24" spans="1:4">
      <c r="A24" s="39">
        <v>22</v>
      </c>
      <c r="B24" s="115">
        <f t="shared" si="0"/>
        <v>71.599999999999994</v>
      </c>
      <c r="C24" s="40" t="s">
        <v>86</v>
      </c>
      <c r="D24" s="114">
        <v>71.599999999999994</v>
      </c>
    </row>
    <row r="25" spans="1:4">
      <c r="A25" s="39">
        <v>23</v>
      </c>
      <c r="B25" s="115">
        <f t="shared" si="0"/>
        <v>69.2</v>
      </c>
      <c r="C25" s="40" t="s">
        <v>39</v>
      </c>
      <c r="D25" s="114">
        <v>69.2</v>
      </c>
    </row>
    <row r="26" spans="1:4">
      <c r="A26" s="39">
        <v>24</v>
      </c>
      <c r="B26" s="115">
        <f t="shared" si="0"/>
        <v>7</v>
      </c>
      <c r="C26" s="40" t="s">
        <v>82</v>
      </c>
      <c r="D26" s="114">
        <v>7</v>
      </c>
    </row>
    <row r="28" spans="1:4">
      <c r="A28" s="3" t="s">
        <v>0</v>
      </c>
      <c r="B28" s="116" t="s">
        <v>94</v>
      </c>
      <c r="C28" t="s">
        <v>92</v>
      </c>
      <c r="D28" s="113" t="s">
        <v>90</v>
      </c>
    </row>
    <row r="29" spans="1:4">
      <c r="A29" s="42">
        <v>1</v>
      </c>
      <c r="B29" s="115">
        <f t="shared" ref="B29:B44" si="1">D29</f>
        <v>100</v>
      </c>
      <c r="C29" s="40" t="s">
        <v>42</v>
      </c>
      <c r="D29" s="114">
        <v>100</v>
      </c>
    </row>
    <row r="30" spans="1:4">
      <c r="A30" s="42">
        <v>2</v>
      </c>
      <c r="B30" s="115">
        <f t="shared" si="1"/>
        <v>99.44</v>
      </c>
      <c r="C30" s="40" t="s">
        <v>1</v>
      </c>
      <c r="D30" s="114">
        <v>99.44</v>
      </c>
    </row>
    <row r="31" spans="1:4">
      <c r="A31" s="42">
        <v>3</v>
      </c>
      <c r="B31" s="115">
        <f t="shared" si="1"/>
        <v>98.52</v>
      </c>
      <c r="C31" s="40" t="s">
        <v>60</v>
      </c>
      <c r="D31" s="114">
        <v>98.52</v>
      </c>
    </row>
    <row r="32" spans="1:4">
      <c r="A32" s="42">
        <v>4</v>
      </c>
      <c r="B32" s="115">
        <f t="shared" si="1"/>
        <v>97.51</v>
      </c>
      <c r="C32" s="40" t="s">
        <v>87</v>
      </c>
      <c r="D32" s="114">
        <v>97.51</v>
      </c>
    </row>
    <row r="33" spans="1:4">
      <c r="A33" s="42">
        <v>5</v>
      </c>
      <c r="B33" s="115">
        <f t="shared" si="1"/>
        <v>96.39</v>
      </c>
      <c r="C33" s="40" t="s">
        <v>57</v>
      </c>
      <c r="D33" s="114">
        <v>96.39</v>
      </c>
    </row>
    <row r="34" spans="1:4">
      <c r="A34" s="42">
        <v>6</v>
      </c>
      <c r="B34" s="115">
        <f t="shared" si="1"/>
        <v>95.88</v>
      </c>
      <c r="C34" s="40" t="s">
        <v>31</v>
      </c>
      <c r="D34" s="114">
        <v>95.88</v>
      </c>
    </row>
    <row r="35" spans="1:4">
      <c r="A35" s="42">
        <v>7</v>
      </c>
      <c r="B35" s="115">
        <f t="shared" si="1"/>
        <v>95.32</v>
      </c>
      <c r="C35" s="40" t="s">
        <v>4</v>
      </c>
      <c r="D35" s="114">
        <v>95.32</v>
      </c>
    </row>
    <row r="36" spans="1:4">
      <c r="A36" s="42">
        <v>8</v>
      </c>
      <c r="B36" s="115">
        <f t="shared" si="1"/>
        <v>95.27</v>
      </c>
      <c r="C36" s="40" t="s">
        <v>5</v>
      </c>
      <c r="D36" s="114">
        <v>95.27</v>
      </c>
    </row>
    <row r="37" spans="1:4">
      <c r="A37" s="42">
        <v>9</v>
      </c>
      <c r="B37" s="115">
        <f t="shared" si="1"/>
        <v>94.71</v>
      </c>
      <c r="C37" s="40" t="s">
        <v>38</v>
      </c>
      <c r="D37" s="114">
        <v>94.71</v>
      </c>
    </row>
    <row r="38" spans="1:4">
      <c r="A38" s="42">
        <v>10</v>
      </c>
      <c r="B38" s="115">
        <f t="shared" si="1"/>
        <v>93.74</v>
      </c>
      <c r="C38" s="40" t="s">
        <v>84</v>
      </c>
      <c r="D38" s="114">
        <v>93.74</v>
      </c>
    </row>
    <row r="39" spans="1:4">
      <c r="A39" s="42">
        <v>11</v>
      </c>
      <c r="B39" s="115">
        <f t="shared" si="1"/>
        <v>92.68</v>
      </c>
      <c r="C39" s="40" t="s">
        <v>82</v>
      </c>
      <c r="D39" s="114">
        <v>92.68</v>
      </c>
    </row>
    <row r="40" spans="1:4">
      <c r="A40" s="42">
        <v>12</v>
      </c>
      <c r="B40" s="115">
        <f t="shared" si="1"/>
        <v>92.12</v>
      </c>
      <c r="C40" s="40" t="s">
        <v>35</v>
      </c>
      <c r="D40" s="114">
        <v>92.12</v>
      </c>
    </row>
    <row r="41" spans="1:4">
      <c r="A41" s="42">
        <v>13</v>
      </c>
      <c r="B41" s="115">
        <f t="shared" si="1"/>
        <v>89.62</v>
      </c>
      <c r="C41" s="40" t="s">
        <v>85</v>
      </c>
      <c r="D41" s="114">
        <v>89.62</v>
      </c>
    </row>
    <row r="42" spans="1:4">
      <c r="A42" s="42">
        <v>14</v>
      </c>
      <c r="B42" s="115">
        <f t="shared" si="1"/>
        <v>86.06</v>
      </c>
      <c r="C42" s="40" t="s">
        <v>28</v>
      </c>
      <c r="D42" s="114">
        <v>86.06</v>
      </c>
    </row>
    <row r="43" spans="1:4">
      <c r="A43" s="42">
        <v>15</v>
      </c>
      <c r="B43" s="115">
        <f t="shared" si="1"/>
        <v>85.5</v>
      </c>
      <c r="C43" s="40" t="s">
        <v>29</v>
      </c>
      <c r="D43" s="114">
        <v>85.5</v>
      </c>
    </row>
    <row r="44" spans="1:4">
      <c r="A44" s="42">
        <v>16</v>
      </c>
      <c r="B44" s="115">
        <f t="shared" si="1"/>
        <v>82.96</v>
      </c>
      <c r="C44" s="40" t="s">
        <v>83</v>
      </c>
      <c r="D44" s="114">
        <v>82.96</v>
      </c>
    </row>
    <row r="46" spans="1:4">
      <c r="A46" s="3" t="s">
        <v>0</v>
      </c>
      <c r="B46" s="116" t="s">
        <v>94</v>
      </c>
      <c r="C46" t="s">
        <v>93</v>
      </c>
      <c r="D46" s="113" t="s">
        <v>90</v>
      </c>
    </row>
    <row r="47" spans="1:4">
      <c r="A47" s="42">
        <v>1</v>
      </c>
      <c r="B47" s="115">
        <f t="shared" ref="B47:B60" si="2">D47</f>
        <v>100</v>
      </c>
      <c r="C47" s="40" t="s">
        <v>64</v>
      </c>
      <c r="D47" s="114">
        <v>100</v>
      </c>
    </row>
    <row r="48" spans="1:4">
      <c r="A48" s="42">
        <v>2</v>
      </c>
      <c r="B48" s="115">
        <f t="shared" si="2"/>
        <v>99.89</v>
      </c>
      <c r="C48" s="40" t="s">
        <v>31</v>
      </c>
      <c r="D48" s="114">
        <v>99.89</v>
      </c>
    </row>
    <row r="49" spans="1:4">
      <c r="A49" s="42">
        <v>3</v>
      </c>
      <c r="B49" s="115">
        <f t="shared" si="2"/>
        <v>99.51</v>
      </c>
      <c r="C49" s="40" t="s">
        <v>1</v>
      </c>
      <c r="D49" s="114">
        <v>99.51</v>
      </c>
    </row>
    <row r="50" spans="1:4">
      <c r="A50" s="42">
        <v>4</v>
      </c>
      <c r="B50" s="115">
        <f t="shared" si="2"/>
        <v>95.04</v>
      </c>
      <c r="C50" s="40" t="s">
        <v>57</v>
      </c>
      <c r="D50" s="114">
        <v>95.04</v>
      </c>
    </row>
    <row r="51" spans="1:4">
      <c r="A51" s="42">
        <v>5</v>
      </c>
      <c r="B51" s="115">
        <f t="shared" si="2"/>
        <v>94.38</v>
      </c>
      <c r="C51" s="40" t="s">
        <v>84</v>
      </c>
      <c r="D51" s="114">
        <v>94.38</v>
      </c>
    </row>
    <row r="52" spans="1:4">
      <c r="A52" s="42">
        <v>6</v>
      </c>
      <c r="B52" s="115">
        <f t="shared" si="2"/>
        <v>93.29</v>
      </c>
      <c r="C52" s="40" t="s">
        <v>85</v>
      </c>
      <c r="D52" s="114">
        <v>93.29</v>
      </c>
    </row>
    <row r="53" spans="1:4">
      <c r="A53" s="42">
        <v>7</v>
      </c>
      <c r="B53" s="115">
        <f t="shared" si="2"/>
        <v>93.24</v>
      </c>
      <c r="C53" s="40" t="s">
        <v>79</v>
      </c>
      <c r="D53" s="114">
        <v>93.24</v>
      </c>
    </row>
    <row r="54" spans="1:4">
      <c r="A54" s="42">
        <v>8</v>
      </c>
      <c r="B54" s="115">
        <f t="shared" si="2"/>
        <v>87.79</v>
      </c>
      <c r="C54" s="40" t="s">
        <v>4</v>
      </c>
      <c r="D54" s="114">
        <v>87.79</v>
      </c>
    </row>
    <row r="55" spans="1:4">
      <c r="A55" s="42">
        <v>9</v>
      </c>
      <c r="B55" s="115">
        <f t="shared" si="2"/>
        <v>87.24</v>
      </c>
      <c r="C55" s="40" t="s">
        <v>39</v>
      </c>
      <c r="D55" s="114">
        <v>87.24</v>
      </c>
    </row>
    <row r="56" spans="1:4">
      <c r="A56" s="42">
        <v>10</v>
      </c>
      <c r="B56" s="115">
        <f t="shared" si="2"/>
        <v>86.75</v>
      </c>
      <c r="C56" s="40" t="s">
        <v>82</v>
      </c>
      <c r="D56" s="114">
        <v>86.75</v>
      </c>
    </row>
    <row r="57" spans="1:4">
      <c r="A57" s="42">
        <v>11</v>
      </c>
      <c r="B57" s="115">
        <f t="shared" si="2"/>
        <v>84.57</v>
      </c>
      <c r="C57" s="40" t="s">
        <v>86</v>
      </c>
      <c r="D57" s="114">
        <v>84.57</v>
      </c>
    </row>
    <row r="58" spans="1:4">
      <c r="A58" s="42">
        <v>12</v>
      </c>
      <c r="B58" s="115">
        <f t="shared" si="2"/>
        <v>74.209999999999994</v>
      </c>
      <c r="C58" s="40" t="s">
        <v>29</v>
      </c>
      <c r="D58" s="114">
        <v>74.209999999999994</v>
      </c>
    </row>
    <row r="59" spans="1:4">
      <c r="A59" s="42">
        <v>13</v>
      </c>
      <c r="B59" s="115">
        <f t="shared" si="2"/>
        <v>65.540000000000006</v>
      </c>
      <c r="C59" s="40" t="s">
        <v>83</v>
      </c>
      <c r="D59" s="114">
        <v>65.540000000000006</v>
      </c>
    </row>
    <row r="60" spans="1:4">
      <c r="A60" s="42">
        <v>14</v>
      </c>
      <c r="B60" s="115">
        <f t="shared" si="2"/>
        <v>61.07</v>
      </c>
      <c r="C60" s="40" t="s">
        <v>28</v>
      </c>
      <c r="D60" s="114">
        <v>61.07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6"/>
  <sheetViews>
    <sheetView workbookViewId="0">
      <selection activeCell="I23" sqref="I23"/>
    </sheetView>
  </sheetViews>
  <sheetFormatPr defaultRowHeight="15"/>
  <cols>
    <col min="1" max="1" width="7.28515625" customWidth="1"/>
    <col min="2" max="2" width="5" bestFit="1" customWidth="1"/>
    <col min="3" max="3" width="7.85546875" customWidth="1"/>
    <col min="4" max="4" width="7.28515625" bestFit="1" customWidth="1"/>
    <col min="5" max="5" width="19.28515625" style="5" customWidth="1"/>
    <col min="6" max="6" width="14.42578125" bestFit="1" customWidth="1"/>
    <col min="7" max="7" width="7.28515625" bestFit="1" customWidth="1"/>
    <col min="8" max="8" width="15" customWidth="1"/>
    <col min="9" max="9" width="7.28515625" bestFit="1" customWidth="1"/>
    <col min="10" max="10" width="14.42578125" customWidth="1"/>
    <col min="11" max="11" width="8.42578125" bestFit="1" customWidth="1"/>
    <col min="12" max="12" width="14.85546875" customWidth="1"/>
    <col min="13" max="13" width="6.85546875" bestFit="1" customWidth="1"/>
    <col min="14" max="14" width="15.28515625" customWidth="1"/>
    <col min="15" max="15" width="7.28515625" bestFit="1" customWidth="1"/>
    <col min="16" max="16" width="15" bestFit="1" customWidth="1"/>
    <col min="17" max="17" width="6.85546875" bestFit="1" customWidth="1"/>
    <col min="18" max="18" width="6.5703125" bestFit="1" customWidth="1"/>
    <col min="19" max="19" width="12.140625" bestFit="1" customWidth="1"/>
    <col min="20" max="20" width="6.85546875" bestFit="1" customWidth="1"/>
    <col min="21" max="21" width="6.5703125" bestFit="1" customWidth="1"/>
    <col min="22" max="22" width="12.140625" bestFit="1" customWidth="1"/>
    <col min="23" max="23" width="7.85546875" bestFit="1" customWidth="1"/>
    <col min="24" max="24" width="6" bestFit="1" customWidth="1"/>
    <col min="25" max="25" width="12.140625" bestFit="1" customWidth="1"/>
    <col min="26" max="26" width="6.85546875" bestFit="1" customWidth="1"/>
    <col min="27" max="27" width="12.140625" bestFit="1" customWidth="1"/>
    <col min="28" max="28" width="6.85546875" bestFit="1" customWidth="1"/>
    <col min="29" max="29" width="6.5703125" bestFit="1" customWidth="1"/>
    <col min="30" max="30" width="11.85546875" bestFit="1" customWidth="1"/>
    <col min="31" max="31" width="7.28515625" bestFit="1" customWidth="1"/>
    <col min="32" max="32" width="23.85546875" customWidth="1"/>
  </cols>
  <sheetData>
    <row r="1" spans="1:32" s="2" customFormat="1" ht="21.75" thickBot="1">
      <c r="C1" s="1" t="s">
        <v>46</v>
      </c>
      <c r="E1" s="3"/>
      <c r="F1" s="3"/>
      <c r="G1" s="3"/>
      <c r="H1" s="3"/>
      <c r="I1" s="3"/>
      <c r="L1" s="22"/>
      <c r="P1" s="3"/>
      <c r="Q1" s="3"/>
      <c r="R1" s="3"/>
      <c r="S1" s="3"/>
      <c r="Y1" s="3"/>
      <c r="Z1" s="3"/>
      <c r="AA1" s="3"/>
      <c r="AB1" s="3"/>
      <c r="AC1" s="3"/>
      <c r="AD1" s="3"/>
      <c r="AE1" s="3"/>
      <c r="AF1" s="3"/>
    </row>
    <row r="2" spans="1:32">
      <c r="E2" s="120"/>
      <c r="F2" s="14" t="s">
        <v>17</v>
      </c>
      <c r="G2" s="23">
        <v>200</v>
      </c>
      <c r="H2" s="14" t="s">
        <v>17</v>
      </c>
      <c r="I2" s="60">
        <v>199</v>
      </c>
      <c r="J2" s="27" t="s">
        <v>17</v>
      </c>
      <c r="K2" s="29">
        <v>1964</v>
      </c>
      <c r="L2" s="27" t="s">
        <v>17</v>
      </c>
      <c r="M2" s="28">
        <v>1974</v>
      </c>
      <c r="N2" s="19" t="s">
        <v>17</v>
      </c>
      <c r="O2" s="20">
        <v>198</v>
      </c>
      <c r="P2" s="24" t="s">
        <v>47</v>
      </c>
      <c r="Q2" s="25">
        <v>97.11</v>
      </c>
      <c r="R2" s="26" t="s">
        <v>24</v>
      </c>
      <c r="S2" s="15" t="s">
        <v>17</v>
      </c>
      <c r="T2" s="18">
        <v>181</v>
      </c>
      <c r="U2" s="17" t="s">
        <v>24</v>
      </c>
      <c r="V2" s="15" t="s">
        <v>17</v>
      </c>
      <c r="W2" s="18">
        <v>180</v>
      </c>
      <c r="X2" s="17" t="s">
        <v>24</v>
      </c>
      <c r="Y2" s="15" t="s">
        <v>17</v>
      </c>
      <c r="Z2" s="18">
        <v>196</v>
      </c>
      <c r="AA2" s="15" t="s">
        <v>17</v>
      </c>
      <c r="AB2" s="18">
        <v>190</v>
      </c>
      <c r="AC2" s="17" t="s">
        <v>24</v>
      </c>
      <c r="AD2" s="14" t="s">
        <v>17</v>
      </c>
      <c r="AE2" s="23">
        <v>194</v>
      </c>
    </row>
    <row r="3" spans="1:32" ht="15.75" thickBot="1">
      <c r="A3" t="s">
        <v>21</v>
      </c>
      <c r="B3" s="38" t="s">
        <v>77</v>
      </c>
      <c r="C3" s="38" t="s">
        <v>78</v>
      </c>
      <c r="D3" t="s">
        <v>22</v>
      </c>
      <c r="E3" s="6" t="s">
        <v>13</v>
      </c>
      <c r="F3" s="51" t="s">
        <v>89</v>
      </c>
      <c r="G3" s="59" t="s">
        <v>23</v>
      </c>
      <c r="H3" s="51" t="s">
        <v>54</v>
      </c>
      <c r="I3" s="52" t="s">
        <v>23</v>
      </c>
      <c r="J3" s="47" t="s">
        <v>53</v>
      </c>
      <c r="K3" s="48" t="s">
        <v>14</v>
      </c>
      <c r="L3" s="47" t="s">
        <v>52</v>
      </c>
      <c r="M3" s="49" t="s">
        <v>14</v>
      </c>
      <c r="N3" s="71" t="s">
        <v>51</v>
      </c>
      <c r="O3" s="72" t="s">
        <v>14</v>
      </c>
      <c r="P3" s="75" t="s">
        <v>49</v>
      </c>
      <c r="Q3" s="76" t="s">
        <v>50</v>
      </c>
      <c r="R3" s="77">
        <v>0.03</v>
      </c>
      <c r="S3" s="89" t="s">
        <v>19</v>
      </c>
      <c r="T3" s="90" t="s">
        <v>16</v>
      </c>
      <c r="U3" s="91">
        <v>0.03</v>
      </c>
      <c r="V3" s="89" t="s">
        <v>19</v>
      </c>
      <c r="W3" s="90" t="s">
        <v>48</v>
      </c>
      <c r="X3" s="91">
        <v>0.05</v>
      </c>
      <c r="Y3" s="89" t="s">
        <v>18</v>
      </c>
      <c r="Z3" s="96" t="s">
        <v>14</v>
      </c>
      <c r="AA3" s="89" t="s">
        <v>18</v>
      </c>
      <c r="AB3" s="90" t="s">
        <v>15</v>
      </c>
      <c r="AC3" s="91">
        <v>0.03</v>
      </c>
      <c r="AD3" s="51" t="s">
        <v>10</v>
      </c>
      <c r="AE3" s="52" t="s">
        <v>23</v>
      </c>
      <c r="AF3" s="6" t="s">
        <v>13</v>
      </c>
    </row>
    <row r="4" spans="1:32">
      <c r="A4" s="30">
        <v>1</v>
      </c>
      <c r="B4" s="112">
        <f>C4-A4</f>
        <v>10</v>
      </c>
      <c r="C4" s="111">
        <v>11</v>
      </c>
      <c r="D4" s="109">
        <f t="shared" ref="D4:D35" si="0">G4+R4+U4+X4+AC4</f>
        <v>105.03496332913313</v>
      </c>
      <c r="E4" s="7" t="s">
        <v>57</v>
      </c>
      <c r="F4" s="118">
        <v>190</v>
      </c>
      <c r="G4" s="54">
        <f t="shared" ref="G4:G27" si="1">F4*100/200</f>
        <v>95</v>
      </c>
      <c r="H4" s="53"/>
      <c r="I4" s="54"/>
      <c r="J4" s="50"/>
      <c r="K4" s="70"/>
      <c r="L4" s="50"/>
      <c r="M4" s="70"/>
      <c r="N4" s="99"/>
      <c r="O4" s="73"/>
      <c r="P4" s="78"/>
      <c r="Q4" s="79"/>
      <c r="R4" s="86"/>
      <c r="S4" s="61">
        <v>176</v>
      </c>
      <c r="T4" s="100">
        <f>S4*100/181</f>
        <v>97.237569060773481</v>
      </c>
      <c r="U4" s="94">
        <f>T4*3%</f>
        <v>2.9171270718232045</v>
      </c>
      <c r="V4" s="61">
        <v>167</v>
      </c>
      <c r="W4" s="100">
        <f>V4*100/180</f>
        <v>92.777777777777771</v>
      </c>
      <c r="X4" s="94">
        <f>W4*5%</f>
        <v>4.6388888888888884</v>
      </c>
      <c r="Y4" s="101">
        <v>177</v>
      </c>
      <c r="Z4" s="102">
        <f>Y4*100/196</f>
        <v>90.306122448979593</v>
      </c>
      <c r="AA4" s="61">
        <v>157</v>
      </c>
      <c r="AB4" s="100">
        <f>AA4*100/190</f>
        <v>82.631578947368425</v>
      </c>
      <c r="AC4" s="94">
        <f>AB4*3%</f>
        <v>2.4789473684210526</v>
      </c>
      <c r="AD4" s="53"/>
      <c r="AE4" s="54"/>
      <c r="AF4" s="7" t="s">
        <v>57</v>
      </c>
    </row>
    <row r="5" spans="1:32">
      <c r="A5" s="30">
        <v>2</v>
      </c>
      <c r="B5" s="112">
        <f>C5-A5</f>
        <v>12</v>
      </c>
      <c r="C5" s="111">
        <v>14</v>
      </c>
      <c r="D5" s="109">
        <f t="shared" si="0"/>
        <v>104.66986688636878</v>
      </c>
      <c r="E5" s="7" t="s">
        <v>4</v>
      </c>
      <c r="F5" s="119">
        <v>191</v>
      </c>
      <c r="G5" s="13">
        <f t="shared" si="1"/>
        <v>95.5</v>
      </c>
      <c r="H5" s="12"/>
      <c r="I5" s="13"/>
      <c r="J5" s="36"/>
      <c r="K5" s="67"/>
      <c r="L5" s="36"/>
      <c r="M5" s="67"/>
      <c r="N5" s="84"/>
      <c r="O5" s="21"/>
      <c r="P5" s="33"/>
      <c r="Q5" s="34"/>
      <c r="R5" s="87"/>
      <c r="S5" s="62">
        <v>178</v>
      </c>
      <c r="T5" s="65">
        <f>S5*100/181</f>
        <v>98.342541436464089</v>
      </c>
      <c r="U5" s="16">
        <f>T5*3%</f>
        <v>2.9502762430939224</v>
      </c>
      <c r="V5" s="62">
        <v>125</v>
      </c>
      <c r="W5" s="65">
        <f>V5*100/180</f>
        <v>69.444444444444443</v>
      </c>
      <c r="X5" s="16">
        <f>W5*5%</f>
        <v>3.4722222222222223</v>
      </c>
      <c r="Y5" s="82">
        <v>189</v>
      </c>
      <c r="Z5" s="35">
        <f>Y5*100/196</f>
        <v>96.428571428571431</v>
      </c>
      <c r="AA5" s="62">
        <v>174</v>
      </c>
      <c r="AB5" s="65">
        <f>AA5*100/190</f>
        <v>91.578947368421055</v>
      </c>
      <c r="AC5" s="16">
        <f>AB5*3%</f>
        <v>2.7473684210526317</v>
      </c>
      <c r="AD5" s="62">
        <v>188</v>
      </c>
      <c r="AE5" s="63">
        <f>AD5*100/194</f>
        <v>96.907216494845358</v>
      </c>
      <c r="AF5" s="7" t="s">
        <v>4</v>
      </c>
    </row>
    <row r="6" spans="1:32">
      <c r="A6" s="30">
        <v>3</v>
      </c>
      <c r="B6" s="112">
        <f>C6-A6</f>
        <v>-2</v>
      </c>
      <c r="C6" s="111">
        <v>1</v>
      </c>
      <c r="D6" s="109">
        <f t="shared" si="0"/>
        <v>100</v>
      </c>
      <c r="E6" s="7" t="s">
        <v>1</v>
      </c>
      <c r="F6" s="119">
        <v>200</v>
      </c>
      <c r="G6" s="13">
        <f t="shared" si="1"/>
        <v>100</v>
      </c>
      <c r="H6" s="62">
        <v>199</v>
      </c>
      <c r="I6" s="63">
        <f>H6*100/199</f>
        <v>100</v>
      </c>
      <c r="J6" s="62">
        <v>1952</v>
      </c>
      <c r="K6" s="64">
        <f>J6*100/1964</f>
        <v>99.389002036659875</v>
      </c>
      <c r="L6" s="62">
        <v>1950</v>
      </c>
      <c r="M6" s="64">
        <f>L6*100/1974</f>
        <v>98.784194528875375</v>
      </c>
      <c r="N6" s="82">
        <v>198</v>
      </c>
      <c r="O6" s="35">
        <f>N6*100/198</f>
        <v>100</v>
      </c>
      <c r="P6" s="33"/>
      <c r="Q6" s="34"/>
      <c r="R6" s="87"/>
      <c r="S6" s="32"/>
      <c r="T6" s="9"/>
      <c r="U6" s="16"/>
      <c r="V6" s="32"/>
      <c r="W6" s="9"/>
      <c r="X6" s="16"/>
      <c r="Y6" s="83"/>
      <c r="Z6" s="16"/>
      <c r="AA6" s="32"/>
      <c r="AB6" s="9"/>
      <c r="AC6" s="16"/>
      <c r="AD6" s="82">
        <v>194</v>
      </c>
      <c r="AE6" s="31">
        <v>100</v>
      </c>
      <c r="AF6" s="10" t="s">
        <v>25</v>
      </c>
    </row>
    <row r="7" spans="1:32">
      <c r="A7" s="30">
        <v>4</v>
      </c>
      <c r="B7" s="110" t="s">
        <v>66</v>
      </c>
      <c r="C7" s="43"/>
      <c r="D7" s="109">
        <f t="shared" si="0"/>
        <v>99</v>
      </c>
      <c r="E7" s="7" t="s">
        <v>88</v>
      </c>
      <c r="F7" s="119">
        <v>198</v>
      </c>
      <c r="G7" s="13">
        <f t="shared" si="1"/>
        <v>99</v>
      </c>
      <c r="H7" s="55"/>
      <c r="I7" s="56"/>
      <c r="J7" s="46"/>
      <c r="K7" s="68"/>
      <c r="L7" s="46"/>
      <c r="M7" s="68"/>
      <c r="N7" s="84"/>
      <c r="O7" s="21"/>
      <c r="P7" s="33"/>
      <c r="Q7" s="34"/>
      <c r="R7" s="87"/>
      <c r="S7" s="32"/>
      <c r="T7" s="9"/>
      <c r="U7" s="16"/>
      <c r="V7" s="32"/>
      <c r="W7" s="9"/>
      <c r="X7" s="16"/>
      <c r="Y7" s="83"/>
      <c r="Z7" s="16"/>
      <c r="AA7" s="32"/>
      <c r="AB7" s="9"/>
      <c r="AC7" s="16"/>
      <c r="AD7" s="12"/>
      <c r="AE7" s="13"/>
      <c r="AF7" s="7" t="s">
        <v>88</v>
      </c>
    </row>
    <row r="8" spans="1:32">
      <c r="A8" s="30">
        <v>5</v>
      </c>
      <c r="B8" s="112">
        <f t="shared" ref="B8:B13" si="2">C8-A8</f>
        <v>2</v>
      </c>
      <c r="C8" s="111">
        <v>7</v>
      </c>
      <c r="D8" s="109">
        <f t="shared" si="0"/>
        <v>98</v>
      </c>
      <c r="E8" s="7" t="s">
        <v>35</v>
      </c>
      <c r="F8" s="119">
        <v>196</v>
      </c>
      <c r="G8" s="13">
        <f t="shared" si="1"/>
        <v>98</v>
      </c>
      <c r="H8" s="62">
        <v>188</v>
      </c>
      <c r="I8" s="63">
        <f>H8*100/199</f>
        <v>94.472361809045225</v>
      </c>
      <c r="J8" s="62">
        <v>1938</v>
      </c>
      <c r="K8" s="64">
        <f>J8*100/1964</f>
        <v>98.676171079429736</v>
      </c>
      <c r="L8" s="62">
        <v>1920</v>
      </c>
      <c r="M8" s="64">
        <f>L8*100/1974</f>
        <v>97.264437689969611</v>
      </c>
      <c r="N8" s="62">
        <v>188</v>
      </c>
      <c r="O8" s="35">
        <f>N8*100/198</f>
        <v>94.949494949494948</v>
      </c>
      <c r="P8" s="33"/>
      <c r="Q8" s="34"/>
      <c r="R8" s="87"/>
      <c r="S8" s="32"/>
      <c r="T8" s="9"/>
      <c r="U8" s="16"/>
      <c r="V8" s="32"/>
      <c r="W8" s="9"/>
      <c r="X8" s="16"/>
      <c r="Y8" s="32"/>
      <c r="Z8" s="16"/>
      <c r="AA8" s="32"/>
      <c r="AB8" s="9"/>
      <c r="AC8" s="16"/>
      <c r="AD8" s="12"/>
      <c r="AE8" s="13"/>
      <c r="AF8" s="7" t="s">
        <v>35</v>
      </c>
    </row>
    <row r="9" spans="1:32">
      <c r="A9" s="30">
        <v>6</v>
      </c>
      <c r="B9" s="112">
        <f t="shared" si="2"/>
        <v>2</v>
      </c>
      <c r="C9" s="111">
        <v>8</v>
      </c>
      <c r="D9" s="109">
        <f t="shared" si="0"/>
        <v>98</v>
      </c>
      <c r="E9" s="7" t="s">
        <v>42</v>
      </c>
      <c r="F9" s="119">
        <v>196</v>
      </c>
      <c r="G9" s="13">
        <f t="shared" si="1"/>
        <v>98</v>
      </c>
      <c r="H9" s="62">
        <v>186</v>
      </c>
      <c r="I9" s="63">
        <f>H9*100/199</f>
        <v>93.467336683417088</v>
      </c>
      <c r="J9" s="62">
        <v>1918</v>
      </c>
      <c r="K9" s="64">
        <f>J9*100/1964</f>
        <v>97.657841140529527</v>
      </c>
      <c r="L9" s="62">
        <v>1923</v>
      </c>
      <c r="M9" s="64">
        <f>L9*100/1974</f>
        <v>97.416413373860181</v>
      </c>
      <c r="N9" s="82">
        <v>193</v>
      </c>
      <c r="O9" s="35">
        <f>N9*100/198</f>
        <v>97.474747474747474</v>
      </c>
      <c r="P9" s="33"/>
      <c r="Q9" s="34"/>
      <c r="R9" s="87"/>
      <c r="S9" s="32"/>
      <c r="T9" s="9"/>
      <c r="U9" s="16"/>
      <c r="V9" s="32"/>
      <c r="W9" s="9"/>
      <c r="X9" s="16"/>
      <c r="Y9" s="83"/>
      <c r="Z9" s="16"/>
      <c r="AA9" s="32"/>
      <c r="AB9" s="9"/>
      <c r="AC9" s="16"/>
      <c r="AD9" s="12"/>
      <c r="AE9" s="13"/>
      <c r="AF9" s="7" t="s">
        <v>42</v>
      </c>
    </row>
    <row r="10" spans="1:32">
      <c r="A10" s="30">
        <v>7</v>
      </c>
      <c r="B10" s="112">
        <f t="shared" si="2"/>
        <v>2</v>
      </c>
      <c r="C10" s="111">
        <v>9</v>
      </c>
      <c r="D10" s="109">
        <f t="shared" si="0"/>
        <v>97.5</v>
      </c>
      <c r="E10" s="121" t="s">
        <v>9</v>
      </c>
      <c r="F10" s="119">
        <v>195</v>
      </c>
      <c r="G10" s="13">
        <f t="shared" si="1"/>
        <v>97.5</v>
      </c>
      <c r="H10" s="62">
        <v>194</v>
      </c>
      <c r="I10" s="63">
        <f>H10*100/199</f>
        <v>97.48743718592965</v>
      </c>
      <c r="J10" s="36"/>
      <c r="K10" s="67"/>
      <c r="L10" s="36"/>
      <c r="M10" s="67"/>
      <c r="N10" s="62">
        <v>193</v>
      </c>
      <c r="O10" s="64">
        <f>N10*100/198</f>
        <v>97.474747474747474</v>
      </c>
      <c r="P10" s="33"/>
      <c r="Q10" s="34"/>
      <c r="R10" s="87"/>
      <c r="S10" s="32"/>
      <c r="T10" s="9"/>
      <c r="U10" s="16"/>
      <c r="V10" s="32"/>
      <c r="W10" s="9"/>
      <c r="X10" s="16"/>
      <c r="Y10" s="32"/>
      <c r="Z10" s="16"/>
      <c r="AA10" s="32"/>
      <c r="AB10" s="9"/>
      <c r="AC10" s="16"/>
      <c r="AD10" s="62">
        <v>181</v>
      </c>
      <c r="AE10" s="63">
        <f>AD10*100/194</f>
        <v>93.298969072164951</v>
      </c>
      <c r="AF10" s="11" t="s">
        <v>26</v>
      </c>
    </row>
    <row r="11" spans="1:32">
      <c r="A11" s="30">
        <v>8</v>
      </c>
      <c r="B11" s="112">
        <f t="shared" si="2"/>
        <v>-6</v>
      </c>
      <c r="C11" s="111">
        <v>2</v>
      </c>
      <c r="D11" s="109">
        <f t="shared" si="0"/>
        <v>97.467871485943775</v>
      </c>
      <c r="E11" s="7" t="s">
        <v>31</v>
      </c>
      <c r="F11" s="119">
        <v>189</v>
      </c>
      <c r="G11" s="13">
        <f t="shared" si="1"/>
        <v>94.5</v>
      </c>
      <c r="H11" s="62">
        <v>191</v>
      </c>
      <c r="I11" s="63">
        <f>H11*100/199</f>
        <v>95.979899497487438</v>
      </c>
      <c r="J11" s="36"/>
      <c r="K11" s="67"/>
      <c r="L11" s="62">
        <v>1924</v>
      </c>
      <c r="M11" s="64">
        <f>L11*100/1974</f>
        <v>97.467071935157037</v>
      </c>
      <c r="N11" s="84"/>
      <c r="O11" s="21"/>
      <c r="P11" s="62">
        <v>96.07</v>
      </c>
      <c r="Q11" s="65">
        <f>P11*100/97.11</f>
        <v>98.929049531459171</v>
      </c>
      <c r="R11" s="87">
        <f>Q11*3%</f>
        <v>2.9678714859437751</v>
      </c>
      <c r="S11" s="32"/>
      <c r="T11" s="9"/>
      <c r="U11" s="16"/>
      <c r="V11" s="32"/>
      <c r="W11" s="9"/>
      <c r="X11" s="16"/>
      <c r="Y11" s="83"/>
      <c r="Z11" s="16"/>
      <c r="AA11" s="32"/>
      <c r="AB11" s="9"/>
      <c r="AC11" s="16"/>
      <c r="AD11" s="97"/>
      <c r="AE11" s="13"/>
      <c r="AF11" s="7" t="s">
        <v>31</v>
      </c>
    </row>
    <row r="12" spans="1:32">
      <c r="A12" s="30">
        <v>9</v>
      </c>
      <c r="B12" s="112">
        <f t="shared" si="2"/>
        <v>9</v>
      </c>
      <c r="C12" s="111">
        <v>18</v>
      </c>
      <c r="D12" s="109">
        <f t="shared" si="0"/>
        <v>96.5</v>
      </c>
      <c r="E12" s="7" t="s">
        <v>60</v>
      </c>
      <c r="F12" s="119">
        <v>193</v>
      </c>
      <c r="G12" s="13">
        <f t="shared" si="1"/>
        <v>96.5</v>
      </c>
      <c r="H12" s="12"/>
      <c r="I12" s="13"/>
      <c r="J12" s="36"/>
      <c r="K12" s="67"/>
      <c r="L12" s="62">
        <v>1885</v>
      </c>
      <c r="M12" s="64">
        <f>L12*100/1974</f>
        <v>95.491388044579537</v>
      </c>
      <c r="N12" s="62">
        <v>196</v>
      </c>
      <c r="O12" s="64">
        <f>N12*100/198</f>
        <v>98.98989898989899</v>
      </c>
      <c r="P12" s="33"/>
      <c r="Q12" s="34"/>
      <c r="R12" s="87"/>
      <c r="S12" s="32"/>
      <c r="T12" s="9"/>
      <c r="U12" s="16"/>
      <c r="V12" s="32"/>
      <c r="W12" s="9"/>
      <c r="X12" s="16"/>
      <c r="Y12" s="83"/>
      <c r="Z12" s="16"/>
      <c r="AA12" s="32"/>
      <c r="AB12" s="9"/>
      <c r="AC12" s="16"/>
      <c r="AD12" s="12"/>
      <c r="AE12" s="13"/>
      <c r="AF12" s="7" t="s">
        <v>60</v>
      </c>
    </row>
    <row r="13" spans="1:32">
      <c r="A13" s="30">
        <v>10</v>
      </c>
      <c r="B13" s="110">
        <f t="shared" si="2"/>
        <v>-7</v>
      </c>
      <c r="C13" s="111">
        <v>3</v>
      </c>
      <c r="D13" s="109">
        <f t="shared" si="0"/>
        <v>96</v>
      </c>
      <c r="E13" s="121" t="s">
        <v>38</v>
      </c>
      <c r="F13" s="119">
        <v>192</v>
      </c>
      <c r="G13" s="13">
        <f t="shared" si="1"/>
        <v>96</v>
      </c>
      <c r="H13" s="62">
        <v>194</v>
      </c>
      <c r="I13" s="63">
        <f>H13*100/199</f>
        <v>97.48743718592965</v>
      </c>
      <c r="J13" s="62">
        <v>1962</v>
      </c>
      <c r="K13" s="64">
        <f>J13*100/1964</f>
        <v>99.898167006109986</v>
      </c>
      <c r="L13" s="62">
        <v>1921</v>
      </c>
      <c r="M13" s="64">
        <f>L13*100/1974</f>
        <v>97.315096251266468</v>
      </c>
      <c r="N13" s="82">
        <v>195</v>
      </c>
      <c r="O13" s="35">
        <f>N13*100/198</f>
        <v>98.484848484848484</v>
      </c>
      <c r="P13" s="33"/>
      <c r="Q13" s="34"/>
      <c r="R13" s="87"/>
      <c r="S13" s="32"/>
      <c r="T13" s="9"/>
      <c r="U13" s="16"/>
      <c r="V13" s="32"/>
      <c r="W13" s="9"/>
      <c r="X13" s="16"/>
      <c r="Y13" s="83"/>
      <c r="Z13" s="16"/>
      <c r="AA13" s="32"/>
      <c r="AB13" s="9"/>
      <c r="AC13" s="16"/>
      <c r="AD13" s="12"/>
      <c r="AE13" s="13"/>
      <c r="AF13" s="11" t="s">
        <v>27</v>
      </c>
    </row>
    <row r="14" spans="1:32">
      <c r="A14" s="30">
        <v>11</v>
      </c>
      <c r="B14" s="110" t="s">
        <v>66</v>
      </c>
      <c r="C14" s="43"/>
      <c r="D14" s="109">
        <f t="shared" si="0"/>
        <v>95.5</v>
      </c>
      <c r="E14" s="7" t="s">
        <v>87</v>
      </c>
      <c r="F14" s="119">
        <v>191</v>
      </c>
      <c r="G14" s="13">
        <f t="shared" si="1"/>
        <v>95.5</v>
      </c>
      <c r="H14" s="55"/>
      <c r="I14" s="56"/>
      <c r="J14" s="46"/>
      <c r="K14" s="68"/>
      <c r="L14" s="46"/>
      <c r="M14" s="68"/>
      <c r="N14" s="84"/>
      <c r="O14" s="21"/>
      <c r="P14" s="33"/>
      <c r="Q14" s="34"/>
      <c r="R14" s="87"/>
      <c r="S14" s="32"/>
      <c r="T14" s="9"/>
      <c r="U14" s="16"/>
      <c r="V14" s="32"/>
      <c r="W14" s="9"/>
      <c r="X14" s="16"/>
      <c r="Y14" s="83"/>
      <c r="Z14" s="16"/>
      <c r="AA14" s="32"/>
      <c r="AB14" s="9"/>
      <c r="AC14" s="16"/>
      <c r="AD14" s="12"/>
      <c r="AE14" s="13"/>
      <c r="AF14" s="7" t="s">
        <v>87</v>
      </c>
    </row>
    <row r="15" spans="1:32">
      <c r="A15" s="30">
        <v>12</v>
      </c>
      <c r="B15" s="112">
        <f>C15-A15</f>
        <v>23</v>
      </c>
      <c r="C15" s="111">
        <v>35</v>
      </c>
      <c r="D15" s="109">
        <f t="shared" si="0"/>
        <v>95</v>
      </c>
      <c r="E15" s="7" t="s">
        <v>5</v>
      </c>
      <c r="F15" s="119">
        <v>190</v>
      </c>
      <c r="G15" s="13">
        <f t="shared" si="1"/>
        <v>95</v>
      </c>
      <c r="H15" s="12"/>
      <c r="I15" s="13"/>
      <c r="J15" s="36"/>
      <c r="K15" s="67"/>
      <c r="L15" s="36"/>
      <c r="M15" s="67"/>
      <c r="N15" s="84"/>
      <c r="O15" s="21"/>
      <c r="P15" s="33"/>
      <c r="Q15" s="34"/>
      <c r="R15" s="87"/>
      <c r="S15" s="32"/>
      <c r="T15" s="9"/>
      <c r="U15" s="16"/>
      <c r="V15" s="32"/>
      <c r="W15" s="9"/>
      <c r="X15" s="16"/>
      <c r="Y15" s="83"/>
      <c r="Z15" s="16"/>
      <c r="AA15" s="32"/>
      <c r="AB15" s="9"/>
      <c r="AC15" s="16"/>
      <c r="AD15" s="62">
        <v>178</v>
      </c>
      <c r="AE15" s="63">
        <f>AD15*100/194</f>
        <v>91.75257731958763</v>
      </c>
      <c r="AF15" s="7" t="s">
        <v>5</v>
      </c>
    </row>
    <row r="16" spans="1:32">
      <c r="A16" s="30">
        <v>13</v>
      </c>
      <c r="B16" s="110" t="s">
        <v>66</v>
      </c>
      <c r="C16" s="43"/>
      <c r="D16" s="109">
        <f t="shared" si="0"/>
        <v>94.5</v>
      </c>
      <c r="E16" s="7" t="s">
        <v>84</v>
      </c>
      <c r="F16" s="119">
        <v>189</v>
      </c>
      <c r="G16" s="13">
        <f t="shared" si="1"/>
        <v>94.5</v>
      </c>
      <c r="H16" s="55"/>
      <c r="I16" s="56"/>
      <c r="J16" s="46"/>
      <c r="K16" s="68"/>
      <c r="L16" s="46"/>
      <c r="M16" s="68"/>
      <c r="N16" s="84"/>
      <c r="O16" s="21"/>
      <c r="P16" s="33"/>
      <c r="Q16" s="34"/>
      <c r="R16" s="87"/>
      <c r="S16" s="32"/>
      <c r="T16" s="9"/>
      <c r="U16" s="16"/>
      <c r="V16" s="32"/>
      <c r="W16" s="9"/>
      <c r="X16" s="16"/>
      <c r="Y16" s="83"/>
      <c r="Z16" s="16"/>
      <c r="AA16" s="32"/>
      <c r="AB16" s="9"/>
      <c r="AC16" s="16"/>
      <c r="AD16" s="12"/>
      <c r="AE16" s="13"/>
      <c r="AF16" s="7" t="s">
        <v>84</v>
      </c>
    </row>
    <row r="17" spans="1:32">
      <c r="A17" s="30">
        <v>14</v>
      </c>
      <c r="B17" s="110" t="s">
        <v>66</v>
      </c>
      <c r="C17" s="43"/>
      <c r="D17" s="109">
        <f t="shared" si="0"/>
        <v>92.5</v>
      </c>
      <c r="E17" s="7" t="s">
        <v>83</v>
      </c>
      <c r="F17" s="119">
        <v>185</v>
      </c>
      <c r="G17" s="13">
        <f t="shared" si="1"/>
        <v>92.5</v>
      </c>
      <c r="H17" s="55"/>
      <c r="I17" s="56"/>
      <c r="J17" s="46"/>
      <c r="K17" s="68"/>
      <c r="L17" s="46"/>
      <c r="M17" s="68"/>
      <c r="N17" s="84"/>
      <c r="O17" s="21"/>
      <c r="P17" s="33"/>
      <c r="Q17" s="34"/>
      <c r="R17" s="87"/>
      <c r="S17" s="32"/>
      <c r="T17" s="9"/>
      <c r="U17" s="16"/>
      <c r="V17" s="32"/>
      <c r="W17" s="9"/>
      <c r="X17" s="16"/>
      <c r="Y17" s="83"/>
      <c r="Z17" s="16"/>
      <c r="AA17" s="32"/>
      <c r="AB17" s="9"/>
      <c r="AC17" s="16"/>
      <c r="AD17" s="12"/>
      <c r="AE17" s="13"/>
      <c r="AF17" s="7" t="s">
        <v>83</v>
      </c>
    </row>
    <row r="18" spans="1:32">
      <c r="A18" s="30">
        <v>15</v>
      </c>
      <c r="B18" s="110" t="s">
        <v>66</v>
      </c>
      <c r="C18" s="43"/>
      <c r="D18" s="109">
        <f t="shared" si="0"/>
        <v>91.5</v>
      </c>
      <c r="E18" s="7" t="s">
        <v>80</v>
      </c>
      <c r="F18" s="119">
        <v>183</v>
      </c>
      <c r="G18" s="13">
        <f t="shared" si="1"/>
        <v>91.5</v>
      </c>
      <c r="H18" s="55"/>
      <c r="I18" s="56"/>
      <c r="J18" s="46"/>
      <c r="K18" s="68"/>
      <c r="L18" s="46"/>
      <c r="M18" s="68"/>
      <c r="N18" s="84"/>
      <c r="O18" s="21"/>
      <c r="P18" s="33"/>
      <c r="Q18" s="34"/>
      <c r="R18" s="87"/>
      <c r="S18" s="32"/>
      <c r="T18" s="9"/>
      <c r="U18" s="16"/>
      <c r="V18" s="32"/>
      <c r="W18" s="9"/>
      <c r="X18" s="16"/>
      <c r="Y18" s="83"/>
      <c r="Z18" s="16"/>
      <c r="AA18" s="32"/>
      <c r="AB18" s="9"/>
      <c r="AC18" s="16"/>
      <c r="AD18" s="12"/>
      <c r="AE18" s="13"/>
      <c r="AF18" s="7" t="s">
        <v>80</v>
      </c>
    </row>
    <row r="19" spans="1:32">
      <c r="A19" s="30">
        <v>16</v>
      </c>
      <c r="B19" s="110" t="s">
        <v>66</v>
      </c>
      <c r="C19" s="43"/>
      <c r="D19" s="109">
        <f t="shared" si="0"/>
        <v>91</v>
      </c>
      <c r="E19" s="7" t="s">
        <v>82</v>
      </c>
      <c r="F19" s="119">
        <v>182</v>
      </c>
      <c r="G19" s="13">
        <f t="shared" si="1"/>
        <v>91</v>
      </c>
      <c r="H19" s="55"/>
      <c r="I19" s="56"/>
      <c r="J19" s="46"/>
      <c r="K19" s="68"/>
      <c r="L19" s="46"/>
      <c r="M19" s="68"/>
      <c r="N19" s="84"/>
      <c r="O19" s="21"/>
      <c r="P19" s="33"/>
      <c r="Q19" s="34"/>
      <c r="R19" s="87"/>
      <c r="S19" s="32"/>
      <c r="T19" s="9"/>
      <c r="U19" s="16"/>
      <c r="V19" s="32"/>
      <c r="W19" s="9"/>
      <c r="X19" s="16"/>
      <c r="Y19" s="83"/>
      <c r="Z19" s="16"/>
      <c r="AA19" s="32"/>
      <c r="AB19" s="9"/>
      <c r="AC19" s="16"/>
      <c r="AD19" s="12"/>
      <c r="AE19" s="13"/>
      <c r="AF19" s="7" t="s">
        <v>82</v>
      </c>
    </row>
    <row r="20" spans="1:32">
      <c r="A20" s="30">
        <v>17</v>
      </c>
      <c r="B20" s="110" t="s">
        <v>66</v>
      </c>
      <c r="C20" s="43"/>
      <c r="D20" s="109">
        <f t="shared" si="0"/>
        <v>89.5</v>
      </c>
      <c r="E20" s="7" t="s">
        <v>85</v>
      </c>
      <c r="F20" s="119">
        <v>179</v>
      </c>
      <c r="G20" s="13">
        <f t="shared" si="1"/>
        <v>89.5</v>
      </c>
      <c r="H20" s="55"/>
      <c r="I20" s="56"/>
      <c r="J20" s="46"/>
      <c r="K20" s="68"/>
      <c r="L20" s="46"/>
      <c r="M20" s="68"/>
      <c r="N20" s="84"/>
      <c r="O20" s="21"/>
      <c r="P20" s="33"/>
      <c r="Q20" s="34"/>
      <c r="R20" s="87"/>
      <c r="S20" s="32"/>
      <c r="T20" s="9"/>
      <c r="U20" s="16"/>
      <c r="V20" s="32"/>
      <c r="W20" s="9"/>
      <c r="X20" s="16"/>
      <c r="Y20" s="32"/>
      <c r="Z20" s="16"/>
      <c r="AA20" s="32"/>
      <c r="AB20" s="9"/>
      <c r="AC20" s="16"/>
      <c r="AD20" s="12"/>
      <c r="AE20" s="13"/>
      <c r="AF20" s="7" t="s">
        <v>85</v>
      </c>
    </row>
    <row r="21" spans="1:32">
      <c r="A21" s="30">
        <v>18</v>
      </c>
      <c r="B21" s="110" t="s">
        <v>66</v>
      </c>
      <c r="C21" s="43"/>
      <c r="D21" s="109">
        <f t="shared" si="0"/>
        <v>88</v>
      </c>
      <c r="E21" s="7" t="s">
        <v>81</v>
      </c>
      <c r="F21" s="119">
        <v>176</v>
      </c>
      <c r="G21" s="13">
        <f t="shared" si="1"/>
        <v>88</v>
      </c>
      <c r="H21" s="55"/>
      <c r="I21" s="56"/>
      <c r="J21" s="46"/>
      <c r="K21" s="68"/>
      <c r="L21" s="46"/>
      <c r="M21" s="68"/>
      <c r="N21" s="84"/>
      <c r="O21" s="21"/>
      <c r="P21" s="33"/>
      <c r="Q21" s="34"/>
      <c r="R21" s="87"/>
      <c r="S21" s="32"/>
      <c r="T21" s="9"/>
      <c r="U21" s="16"/>
      <c r="V21" s="32"/>
      <c r="W21" s="9"/>
      <c r="X21" s="16"/>
      <c r="Y21" s="83"/>
      <c r="Z21" s="16"/>
      <c r="AA21" s="32"/>
      <c r="AB21" s="9"/>
      <c r="AC21" s="16"/>
      <c r="AD21" s="12"/>
      <c r="AE21" s="13"/>
      <c r="AF21" s="7" t="s">
        <v>81</v>
      </c>
    </row>
    <row r="22" spans="1:32">
      <c r="A22" s="30">
        <v>19</v>
      </c>
      <c r="B22" s="112">
        <f>C22-A22</f>
        <v>12</v>
      </c>
      <c r="C22" s="111">
        <v>31</v>
      </c>
      <c r="D22" s="109">
        <f t="shared" si="0"/>
        <v>88</v>
      </c>
      <c r="E22" s="7" t="s">
        <v>28</v>
      </c>
      <c r="F22" s="119">
        <v>176</v>
      </c>
      <c r="G22" s="13">
        <f t="shared" si="1"/>
        <v>88</v>
      </c>
      <c r="H22" s="62">
        <v>186</v>
      </c>
      <c r="I22" s="63">
        <f>H22*100/199</f>
        <v>93.467336683417088</v>
      </c>
      <c r="J22" s="36"/>
      <c r="K22" s="67"/>
      <c r="L22" s="36"/>
      <c r="M22" s="67"/>
      <c r="N22" s="84"/>
      <c r="O22" s="21"/>
      <c r="P22" s="33"/>
      <c r="Q22" s="34"/>
      <c r="R22" s="87"/>
      <c r="S22" s="32"/>
      <c r="T22" s="9"/>
      <c r="U22" s="16"/>
      <c r="V22" s="32"/>
      <c r="W22" s="9"/>
      <c r="X22" s="16"/>
      <c r="Y22" s="32"/>
      <c r="Z22" s="16"/>
      <c r="AA22" s="32"/>
      <c r="AB22" s="9"/>
      <c r="AC22" s="16"/>
      <c r="AD22" s="12"/>
      <c r="AE22" s="13"/>
      <c r="AF22" s="7" t="s">
        <v>28</v>
      </c>
    </row>
    <row r="23" spans="1:32">
      <c r="A23" s="30">
        <v>20</v>
      </c>
      <c r="B23" s="112">
        <f>C23-A23</f>
        <v>3</v>
      </c>
      <c r="C23" s="111">
        <v>23</v>
      </c>
      <c r="D23" s="109">
        <f t="shared" si="0"/>
        <v>87</v>
      </c>
      <c r="E23" s="7" t="s">
        <v>64</v>
      </c>
      <c r="F23" s="119">
        <v>174</v>
      </c>
      <c r="G23" s="13">
        <f t="shared" si="1"/>
        <v>87</v>
      </c>
      <c r="H23" s="12"/>
      <c r="I23" s="13"/>
      <c r="J23" s="62">
        <v>1910</v>
      </c>
      <c r="K23" s="64">
        <f>J23*100/1964</f>
        <v>97.250509164969444</v>
      </c>
      <c r="L23" s="36"/>
      <c r="M23" s="67"/>
      <c r="N23" s="84"/>
      <c r="O23" s="21"/>
      <c r="P23" s="33"/>
      <c r="Q23" s="34"/>
      <c r="R23" s="87"/>
      <c r="S23" s="32"/>
      <c r="T23" s="9"/>
      <c r="U23" s="16"/>
      <c r="V23" s="32"/>
      <c r="W23" s="9"/>
      <c r="X23" s="16"/>
      <c r="Y23" s="32"/>
      <c r="Z23" s="16"/>
      <c r="AA23" s="32"/>
      <c r="AB23" s="9"/>
      <c r="AC23" s="16"/>
      <c r="AD23" s="12"/>
      <c r="AE23" s="13"/>
      <c r="AF23" s="7" t="s">
        <v>64</v>
      </c>
    </row>
    <row r="24" spans="1:32">
      <c r="A24" s="30">
        <v>21</v>
      </c>
      <c r="B24" s="112">
        <f>C24-A24</f>
        <v>16</v>
      </c>
      <c r="C24" s="111">
        <v>37</v>
      </c>
      <c r="D24" s="109">
        <f t="shared" si="0"/>
        <v>85.5</v>
      </c>
      <c r="E24" s="7" t="s">
        <v>29</v>
      </c>
      <c r="F24" s="119">
        <v>171</v>
      </c>
      <c r="G24" s="13">
        <f t="shared" si="1"/>
        <v>85.5</v>
      </c>
      <c r="H24" s="62">
        <v>182</v>
      </c>
      <c r="I24" s="63">
        <f>H24*100/199</f>
        <v>91.457286432160799</v>
      </c>
      <c r="J24" s="36"/>
      <c r="K24" s="67"/>
      <c r="L24" s="36"/>
      <c r="M24" s="67"/>
      <c r="N24" s="84"/>
      <c r="O24" s="21"/>
      <c r="P24" s="33"/>
      <c r="Q24" s="34"/>
      <c r="R24" s="87"/>
      <c r="S24" s="32"/>
      <c r="T24" s="9"/>
      <c r="U24" s="16"/>
      <c r="V24" s="32"/>
      <c r="W24" s="9"/>
      <c r="X24" s="16"/>
      <c r="Y24" s="32"/>
      <c r="Z24" s="16"/>
      <c r="AA24" s="32"/>
      <c r="AB24" s="9"/>
      <c r="AC24" s="16"/>
      <c r="AD24" s="12"/>
      <c r="AE24" s="13"/>
      <c r="AF24" s="7" t="s">
        <v>29</v>
      </c>
    </row>
    <row r="25" spans="1:32">
      <c r="A25" s="30">
        <v>22</v>
      </c>
      <c r="B25" s="110" t="s">
        <v>66</v>
      </c>
      <c r="C25" s="43"/>
      <c r="D25" s="109">
        <f t="shared" si="0"/>
        <v>74</v>
      </c>
      <c r="E25" s="7" t="s">
        <v>79</v>
      </c>
      <c r="F25" s="119">
        <v>148</v>
      </c>
      <c r="G25" s="13">
        <f t="shared" si="1"/>
        <v>74</v>
      </c>
      <c r="H25" s="55"/>
      <c r="I25" s="56"/>
      <c r="J25" s="46"/>
      <c r="K25" s="68"/>
      <c r="L25" s="46"/>
      <c r="M25" s="68"/>
      <c r="N25" s="84"/>
      <c r="O25" s="21"/>
      <c r="P25" s="33"/>
      <c r="Q25" s="34"/>
      <c r="R25" s="87"/>
      <c r="S25" s="32"/>
      <c r="T25" s="9"/>
      <c r="U25" s="16"/>
      <c r="V25" s="32"/>
      <c r="W25" s="9"/>
      <c r="X25" s="16"/>
      <c r="Y25" s="83"/>
      <c r="Z25" s="16"/>
      <c r="AA25" s="32"/>
      <c r="AB25" s="9"/>
      <c r="AC25" s="16"/>
      <c r="AD25" s="12"/>
      <c r="AE25" s="13"/>
      <c r="AF25" s="7" t="s">
        <v>79</v>
      </c>
    </row>
    <row r="26" spans="1:32">
      <c r="A26" s="30">
        <v>23</v>
      </c>
      <c r="B26" s="110" t="s">
        <v>66</v>
      </c>
      <c r="C26" s="43"/>
      <c r="D26" s="109">
        <f t="shared" si="0"/>
        <v>71.5</v>
      </c>
      <c r="E26" s="7" t="s">
        <v>86</v>
      </c>
      <c r="F26" s="119">
        <v>143</v>
      </c>
      <c r="G26" s="13">
        <f t="shared" si="1"/>
        <v>71.5</v>
      </c>
      <c r="H26" s="55"/>
      <c r="I26" s="56"/>
      <c r="J26" s="46"/>
      <c r="K26" s="68"/>
      <c r="L26" s="46"/>
      <c r="M26" s="68"/>
      <c r="N26" s="84"/>
      <c r="O26" s="21"/>
      <c r="P26" s="33"/>
      <c r="Q26" s="34"/>
      <c r="R26" s="87"/>
      <c r="S26" s="32"/>
      <c r="T26" s="9"/>
      <c r="U26" s="16"/>
      <c r="V26" s="32"/>
      <c r="W26" s="9"/>
      <c r="X26" s="16"/>
      <c r="Y26" s="83"/>
      <c r="Z26" s="16"/>
      <c r="AA26" s="32"/>
      <c r="AB26" s="9"/>
      <c r="AC26" s="16"/>
      <c r="AD26" s="12"/>
      <c r="AE26" s="13"/>
      <c r="AF26" s="7" t="s">
        <v>86</v>
      </c>
    </row>
    <row r="27" spans="1:32">
      <c r="A27" s="30">
        <v>24</v>
      </c>
      <c r="B27" s="112">
        <f t="shared" ref="B27:B41" si="3">C27-A27</f>
        <v>17</v>
      </c>
      <c r="C27" s="111">
        <v>41</v>
      </c>
      <c r="D27" s="109">
        <f t="shared" si="0"/>
        <v>69</v>
      </c>
      <c r="E27" s="7" t="s">
        <v>39</v>
      </c>
      <c r="F27" s="119">
        <v>138</v>
      </c>
      <c r="G27" s="13">
        <f t="shared" si="1"/>
        <v>69</v>
      </c>
      <c r="H27" s="62">
        <v>172</v>
      </c>
      <c r="I27" s="63">
        <f>H27*100/199</f>
        <v>86.4321608040201</v>
      </c>
      <c r="J27" s="36"/>
      <c r="K27" s="67"/>
      <c r="L27" s="36"/>
      <c r="M27" s="67"/>
      <c r="N27" s="84"/>
      <c r="O27" s="21"/>
      <c r="P27" s="33"/>
      <c r="Q27" s="34"/>
      <c r="R27" s="87"/>
      <c r="S27" s="32"/>
      <c r="T27" s="9"/>
      <c r="U27" s="16"/>
      <c r="V27" s="32"/>
      <c r="W27" s="9"/>
      <c r="X27" s="16"/>
      <c r="Y27" s="83"/>
      <c r="Z27" s="16"/>
      <c r="AA27" s="32"/>
      <c r="AB27" s="9"/>
      <c r="AC27" s="16"/>
      <c r="AD27" s="12"/>
      <c r="AE27" s="13"/>
      <c r="AF27" s="7" t="s">
        <v>39</v>
      </c>
    </row>
    <row r="28" spans="1:32">
      <c r="A28" s="30">
        <v>25</v>
      </c>
      <c r="B28" s="110">
        <f t="shared" si="3"/>
        <v>-13</v>
      </c>
      <c r="C28" s="111">
        <v>12</v>
      </c>
      <c r="D28" s="109">
        <f t="shared" si="0"/>
        <v>9.5650318244967849</v>
      </c>
      <c r="E28" s="7" t="s">
        <v>58</v>
      </c>
      <c r="F28" s="103"/>
      <c r="G28" s="44"/>
      <c r="H28" s="12"/>
      <c r="I28" s="13"/>
      <c r="J28" s="36"/>
      <c r="K28" s="67"/>
      <c r="L28" s="36"/>
      <c r="M28" s="67"/>
      <c r="N28" s="84"/>
      <c r="O28" s="21"/>
      <c r="P28" s="33"/>
      <c r="Q28" s="34"/>
      <c r="R28" s="87"/>
      <c r="S28" s="62">
        <v>167</v>
      </c>
      <c r="T28" s="65">
        <f>S28*100/181</f>
        <v>92.265193370165747</v>
      </c>
      <c r="U28" s="16">
        <f>T28*3%</f>
        <v>2.7679558011049723</v>
      </c>
      <c r="V28" s="62">
        <v>160</v>
      </c>
      <c r="W28" s="65">
        <f>V28*100/180</f>
        <v>88.888888888888886</v>
      </c>
      <c r="X28" s="16">
        <f>W28*5%</f>
        <v>4.4444444444444446</v>
      </c>
      <c r="Y28" s="82">
        <v>186</v>
      </c>
      <c r="Z28" s="35">
        <f>Y28*100/196</f>
        <v>94.897959183673464</v>
      </c>
      <c r="AA28" s="62">
        <v>149</v>
      </c>
      <c r="AB28" s="65">
        <f>AA28*100/190</f>
        <v>78.421052631578945</v>
      </c>
      <c r="AC28" s="16">
        <f>AB28*3%</f>
        <v>2.3526315789473684</v>
      </c>
      <c r="AD28" s="12"/>
      <c r="AE28" s="13"/>
      <c r="AF28" s="7" t="s">
        <v>58</v>
      </c>
    </row>
    <row r="29" spans="1:32">
      <c r="A29" s="30">
        <v>26</v>
      </c>
      <c r="B29" s="110">
        <f t="shared" si="3"/>
        <v>-13</v>
      </c>
      <c r="C29" s="111">
        <v>13</v>
      </c>
      <c r="D29" s="109">
        <f t="shared" si="0"/>
        <v>9.4651998319925035</v>
      </c>
      <c r="E29" s="7" t="s">
        <v>59</v>
      </c>
      <c r="F29" s="103"/>
      <c r="G29" s="44"/>
      <c r="H29" s="12"/>
      <c r="I29" s="13"/>
      <c r="J29" s="36"/>
      <c r="K29" s="67"/>
      <c r="L29" s="36"/>
      <c r="M29" s="67"/>
      <c r="N29" s="84"/>
      <c r="O29" s="21"/>
      <c r="P29" s="33"/>
      <c r="Q29" s="34"/>
      <c r="R29" s="87"/>
      <c r="S29" s="62">
        <v>162</v>
      </c>
      <c r="T29" s="65">
        <f>S29*100/181</f>
        <v>89.502762430939228</v>
      </c>
      <c r="U29" s="16">
        <f>T29*3%</f>
        <v>2.6850828729281768</v>
      </c>
      <c r="V29" s="62">
        <v>152</v>
      </c>
      <c r="W29" s="65">
        <f>V29*100/180</f>
        <v>84.444444444444443</v>
      </c>
      <c r="X29" s="16">
        <f>W29*5%</f>
        <v>4.2222222222222223</v>
      </c>
      <c r="Y29" s="82">
        <v>187</v>
      </c>
      <c r="Z29" s="35">
        <f>Y29*100/196</f>
        <v>95.408163265306129</v>
      </c>
      <c r="AA29" s="62">
        <v>162</v>
      </c>
      <c r="AB29" s="65">
        <f>AA29*100/190</f>
        <v>85.263157894736835</v>
      </c>
      <c r="AC29" s="16">
        <f>AB29*3%</f>
        <v>2.5578947368421048</v>
      </c>
      <c r="AD29" s="12"/>
      <c r="AE29" s="13"/>
      <c r="AF29" s="7" t="s">
        <v>59</v>
      </c>
    </row>
    <row r="30" spans="1:32">
      <c r="A30" s="30">
        <v>27</v>
      </c>
      <c r="B30" s="112">
        <f t="shared" si="3"/>
        <v>-21</v>
      </c>
      <c r="C30" s="111">
        <v>6</v>
      </c>
      <c r="D30" s="109">
        <f t="shared" si="0"/>
        <v>2.9357429718875503</v>
      </c>
      <c r="E30" s="7" t="s">
        <v>37</v>
      </c>
      <c r="F30" s="103"/>
      <c r="G30" s="44"/>
      <c r="H30" s="62">
        <v>188</v>
      </c>
      <c r="I30" s="63">
        <f>H30*100/199</f>
        <v>94.472361809045225</v>
      </c>
      <c r="J30" s="36"/>
      <c r="K30" s="67"/>
      <c r="L30" s="62">
        <v>1900</v>
      </c>
      <c r="M30" s="64">
        <f>L30*100/1974</f>
        <v>96.251266464032426</v>
      </c>
      <c r="N30" s="84"/>
      <c r="O30" s="21"/>
      <c r="P30" s="62">
        <v>95.03</v>
      </c>
      <c r="Q30" s="65">
        <f>P30*100/97.11</f>
        <v>97.858099062918342</v>
      </c>
      <c r="R30" s="87">
        <f>Q30*3%</f>
        <v>2.9357429718875503</v>
      </c>
      <c r="S30" s="32"/>
      <c r="T30" s="9"/>
      <c r="U30" s="16"/>
      <c r="V30" s="32"/>
      <c r="W30" s="9"/>
      <c r="X30" s="16"/>
      <c r="Y30" s="83"/>
      <c r="Z30" s="16"/>
      <c r="AA30" s="32"/>
      <c r="AB30" s="9"/>
      <c r="AC30" s="16"/>
      <c r="AD30" s="12"/>
      <c r="AE30" s="13"/>
      <c r="AF30" s="7" t="s">
        <v>37</v>
      </c>
    </row>
    <row r="31" spans="1:32">
      <c r="A31" s="30">
        <v>28</v>
      </c>
      <c r="B31" s="110">
        <f t="shared" si="3"/>
        <v>-18</v>
      </c>
      <c r="C31" s="111">
        <v>10</v>
      </c>
      <c r="D31" s="109">
        <f t="shared" si="0"/>
        <v>2.7503861600247141</v>
      </c>
      <c r="E31" s="8" t="s">
        <v>56</v>
      </c>
      <c r="F31" s="103"/>
      <c r="G31" s="44"/>
      <c r="H31" s="12"/>
      <c r="I31" s="13"/>
      <c r="J31" s="62">
        <v>1913</v>
      </c>
      <c r="K31" s="64">
        <f>J31*100/1964</f>
        <v>97.403258655804478</v>
      </c>
      <c r="L31" s="62">
        <v>1844</v>
      </c>
      <c r="M31" s="64">
        <f>L31*100/1974</f>
        <v>93.41438703140831</v>
      </c>
      <c r="N31" s="84"/>
      <c r="O31" s="21"/>
      <c r="P31" s="62">
        <v>89.03</v>
      </c>
      <c r="Q31" s="65">
        <f>P31*100/97.11</f>
        <v>91.679538667490476</v>
      </c>
      <c r="R31" s="87">
        <f>Q31*3%</f>
        <v>2.7503861600247141</v>
      </c>
      <c r="S31" s="32"/>
      <c r="T31" s="9"/>
      <c r="U31" s="16"/>
      <c r="V31" s="32"/>
      <c r="W31" s="9"/>
      <c r="X31" s="16"/>
      <c r="Y31" s="32"/>
      <c r="Z31" s="16"/>
      <c r="AA31" s="32"/>
      <c r="AB31" s="9"/>
      <c r="AC31" s="16"/>
      <c r="AD31" s="12"/>
      <c r="AE31" s="13"/>
      <c r="AF31" s="8" t="s">
        <v>56</v>
      </c>
    </row>
    <row r="32" spans="1:32">
      <c r="A32" s="30">
        <v>29</v>
      </c>
      <c r="B32" s="112">
        <f t="shared" si="3"/>
        <v>-14</v>
      </c>
      <c r="C32" s="111">
        <v>15</v>
      </c>
      <c r="D32" s="109">
        <f t="shared" si="0"/>
        <v>2.658325610132839</v>
      </c>
      <c r="E32" s="7" t="s">
        <v>36</v>
      </c>
      <c r="F32" s="103"/>
      <c r="G32" s="44"/>
      <c r="H32" s="62">
        <v>128</v>
      </c>
      <c r="I32" s="63">
        <f>H32*100/199</f>
        <v>64.321608040200999</v>
      </c>
      <c r="J32" s="36"/>
      <c r="K32" s="67"/>
      <c r="L32" s="62">
        <v>1894</v>
      </c>
      <c r="M32" s="64">
        <f>L32*100/1974</f>
        <v>95.947315096251273</v>
      </c>
      <c r="N32" s="84"/>
      <c r="O32" s="21"/>
      <c r="P32" s="62">
        <v>86.05</v>
      </c>
      <c r="Q32" s="65">
        <f>P32*100/97.11</f>
        <v>88.610853671094631</v>
      </c>
      <c r="R32" s="87">
        <f>Q32*3%</f>
        <v>2.658325610132839</v>
      </c>
      <c r="S32" s="32"/>
      <c r="T32" s="9"/>
      <c r="U32" s="16"/>
      <c r="V32" s="32"/>
      <c r="W32" s="9"/>
      <c r="X32" s="16"/>
      <c r="Y32" s="32"/>
      <c r="Z32" s="16"/>
      <c r="AA32" s="32"/>
      <c r="AB32" s="9"/>
      <c r="AC32" s="16"/>
      <c r="AD32" s="12"/>
      <c r="AE32" s="13"/>
      <c r="AF32" s="7" t="s">
        <v>36</v>
      </c>
    </row>
    <row r="33" spans="1:32">
      <c r="A33" s="30">
        <v>30</v>
      </c>
      <c r="B33" s="110">
        <f t="shared" si="3"/>
        <v>-26</v>
      </c>
      <c r="C33" s="111">
        <v>4</v>
      </c>
      <c r="D33" s="109">
        <f t="shared" si="0"/>
        <v>0</v>
      </c>
      <c r="E33" s="7" t="s">
        <v>55</v>
      </c>
      <c r="F33" s="103"/>
      <c r="G33" s="44"/>
      <c r="H33" s="12"/>
      <c r="I33" s="13"/>
      <c r="J33" s="62">
        <v>1945</v>
      </c>
      <c r="K33" s="64">
        <f>J33*100/1964</f>
        <v>99.032586558044812</v>
      </c>
      <c r="L33" s="62">
        <v>1914</v>
      </c>
      <c r="M33" s="64">
        <f>L33*100/1974</f>
        <v>96.960486322188444</v>
      </c>
      <c r="N33" s="62">
        <v>194</v>
      </c>
      <c r="O33" s="64">
        <f>N33*100/198</f>
        <v>97.979797979797979</v>
      </c>
      <c r="P33" s="33"/>
      <c r="Q33" s="34"/>
      <c r="R33" s="87"/>
      <c r="S33" s="32"/>
      <c r="T33" s="9"/>
      <c r="U33" s="16"/>
      <c r="V33" s="32"/>
      <c r="W33" s="9"/>
      <c r="X33" s="16"/>
      <c r="Y33" s="32"/>
      <c r="Z33" s="16"/>
      <c r="AA33" s="32"/>
      <c r="AB33" s="9"/>
      <c r="AC33" s="16"/>
      <c r="AD33" s="12"/>
      <c r="AE33" s="13"/>
      <c r="AF33" s="7" t="s">
        <v>55</v>
      </c>
    </row>
    <row r="34" spans="1:32">
      <c r="A34" s="30">
        <v>31</v>
      </c>
      <c r="B34" s="112">
        <f t="shared" si="3"/>
        <v>-26</v>
      </c>
      <c r="C34" s="111">
        <v>5</v>
      </c>
      <c r="D34" s="109">
        <f t="shared" si="0"/>
        <v>0</v>
      </c>
      <c r="E34" s="8" t="s">
        <v>30</v>
      </c>
      <c r="F34" s="103"/>
      <c r="G34" s="44"/>
      <c r="H34" s="62">
        <v>191</v>
      </c>
      <c r="I34" s="63">
        <f>H34*100/199</f>
        <v>95.979899497487438</v>
      </c>
      <c r="J34" s="62">
        <v>1931</v>
      </c>
      <c r="K34" s="64">
        <f>J34*100/1964</f>
        <v>98.319755600814659</v>
      </c>
      <c r="L34" s="62">
        <v>1928</v>
      </c>
      <c r="M34" s="64">
        <f>L34*100/1974</f>
        <v>97.669706180344477</v>
      </c>
      <c r="N34" s="84"/>
      <c r="O34" s="21"/>
      <c r="P34" s="33"/>
      <c r="Q34" s="34"/>
      <c r="R34" s="87"/>
      <c r="S34" s="32"/>
      <c r="T34" s="9"/>
      <c r="U34" s="16"/>
      <c r="V34" s="32"/>
      <c r="W34" s="9"/>
      <c r="X34" s="16"/>
      <c r="Y34" s="83"/>
      <c r="Z34" s="16"/>
      <c r="AA34" s="32"/>
      <c r="AB34" s="9"/>
      <c r="AC34" s="16"/>
      <c r="AD34" s="12"/>
      <c r="AE34" s="13"/>
      <c r="AF34" s="8" t="s">
        <v>30</v>
      </c>
    </row>
    <row r="35" spans="1:32">
      <c r="A35" s="30">
        <v>32</v>
      </c>
      <c r="B35" s="110">
        <f t="shared" si="3"/>
        <v>-16</v>
      </c>
      <c r="C35" s="111">
        <v>16</v>
      </c>
      <c r="D35" s="109">
        <f t="shared" si="0"/>
        <v>0</v>
      </c>
      <c r="E35" s="7" t="s">
        <v>8</v>
      </c>
      <c r="F35" s="103"/>
      <c r="G35" s="44"/>
      <c r="H35" s="12"/>
      <c r="I35" s="13"/>
      <c r="J35" s="36"/>
      <c r="K35" s="67"/>
      <c r="L35" s="36"/>
      <c r="M35" s="67"/>
      <c r="N35" s="62">
        <v>195</v>
      </c>
      <c r="O35" s="64">
        <f>N35*100/198</f>
        <v>98.484848484848484</v>
      </c>
      <c r="P35" s="33"/>
      <c r="Q35" s="34"/>
      <c r="R35" s="87"/>
      <c r="S35" s="32"/>
      <c r="T35" s="9"/>
      <c r="U35" s="16"/>
      <c r="V35" s="32"/>
      <c r="W35" s="9"/>
      <c r="X35" s="16"/>
      <c r="Y35" s="32"/>
      <c r="Z35" s="16"/>
      <c r="AA35" s="32"/>
      <c r="AB35" s="9"/>
      <c r="AC35" s="16"/>
      <c r="AD35" s="62">
        <v>190</v>
      </c>
      <c r="AE35" s="63">
        <f>AD35*100/194</f>
        <v>97.9381443298969</v>
      </c>
      <c r="AF35" s="7" t="s">
        <v>8</v>
      </c>
    </row>
    <row r="36" spans="1:32">
      <c r="A36" s="30">
        <v>33</v>
      </c>
      <c r="B36" s="112">
        <f t="shared" si="3"/>
        <v>-16</v>
      </c>
      <c r="C36" s="111">
        <v>17</v>
      </c>
      <c r="D36" s="109">
        <f t="shared" ref="D36:D56" si="4">G36+R36+U36+X36+AC36</f>
        <v>0</v>
      </c>
      <c r="E36" s="7" t="s">
        <v>44</v>
      </c>
      <c r="F36" s="103"/>
      <c r="G36" s="44"/>
      <c r="H36" s="62">
        <v>193</v>
      </c>
      <c r="I36" s="63">
        <f>H36*100/199</f>
        <v>96.984924623115575</v>
      </c>
      <c r="J36" s="62">
        <v>1944</v>
      </c>
      <c r="K36" s="64">
        <f>J36*100/1964</f>
        <v>98.981670061099791</v>
      </c>
      <c r="L36" s="36"/>
      <c r="M36" s="67"/>
      <c r="N36" s="84"/>
      <c r="O36" s="21"/>
      <c r="P36" s="33"/>
      <c r="Q36" s="34"/>
      <c r="R36" s="87"/>
      <c r="S36" s="32"/>
      <c r="T36" s="9"/>
      <c r="U36" s="16"/>
      <c r="V36" s="32"/>
      <c r="W36" s="9"/>
      <c r="X36" s="16"/>
      <c r="Y36" s="32"/>
      <c r="Z36" s="16"/>
      <c r="AA36" s="32"/>
      <c r="AB36" s="9"/>
      <c r="AC36" s="16"/>
      <c r="AD36" s="12"/>
      <c r="AE36" s="13"/>
      <c r="AF36" s="7" t="s">
        <v>44</v>
      </c>
    </row>
    <row r="37" spans="1:32">
      <c r="A37" s="30">
        <v>34</v>
      </c>
      <c r="B37" s="110">
        <f t="shared" si="3"/>
        <v>-15</v>
      </c>
      <c r="C37" s="111">
        <v>19</v>
      </c>
      <c r="D37" s="109">
        <f t="shared" si="4"/>
        <v>0</v>
      </c>
      <c r="E37" s="7" t="s">
        <v>61</v>
      </c>
      <c r="F37" s="103"/>
      <c r="G37" s="44"/>
      <c r="H37" s="12"/>
      <c r="I37" s="13"/>
      <c r="J37" s="62">
        <v>1909</v>
      </c>
      <c r="K37" s="64">
        <f>J37*100/1964</f>
        <v>97.199592668024437</v>
      </c>
      <c r="L37" s="62">
        <v>1898</v>
      </c>
      <c r="M37" s="64">
        <f>L37*100/1974</f>
        <v>96.149949341438699</v>
      </c>
      <c r="N37" s="84"/>
      <c r="O37" s="21"/>
      <c r="P37" s="33"/>
      <c r="Q37" s="34"/>
      <c r="R37" s="87"/>
      <c r="S37" s="32"/>
      <c r="T37" s="9"/>
      <c r="U37" s="16"/>
      <c r="V37" s="32"/>
      <c r="W37" s="9"/>
      <c r="X37" s="16"/>
      <c r="Y37" s="83"/>
      <c r="Z37" s="16"/>
      <c r="AA37" s="32"/>
      <c r="AB37" s="9"/>
      <c r="AC37" s="16"/>
      <c r="AD37" s="12"/>
      <c r="AE37" s="13"/>
      <c r="AF37" s="7" t="s">
        <v>61</v>
      </c>
    </row>
    <row r="38" spans="1:32">
      <c r="A38" s="30">
        <v>35</v>
      </c>
      <c r="B38" s="110">
        <f t="shared" si="3"/>
        <v>-15</v>
      </c>
      <c r="C38" s="111">
        <v>20</v>
      </c>
      <c r="D38" s="109">
        <f t="shared" si="4"/>
        <v>0</v>
      </c>
      <c r="E38" s="7" t="s">
        <v>62</v>
      </c>
      <c r="F38" s="103"/>
      <c r="G38" s="44"/>
      <c r="H38" s="12"/>
      <c r="I38" s="13"/>
      <c r="J38" s="62">
        <v>1964</v>
      </c>
      <c r="K38" s="64">
        <f>J38*100/1964</f>
        <v>100</v>
      </c>
      <c r="L38" s="36"/>
      <c r="M38" s="67"/>
      <c r="N38" s="84"/>
      <c r="O38" s="21"/>
      <c r="P38" s="33"/>
      <c r="Q38" s="34"/>
      <c r="R38" s="87"/>
      <c r="S38" s="32"/>
      <c r="T38" s="9"/>
      <c r="U38" s="16"/>
      <c r="V38" s="32"/>
      <c r="W38" s="9"/>
      <c r="X38" s="16"/>
      <c r="Y38" s="32"/>
      <c r="Z38" s="16"/>
      <c r="AA38" s="32"/>
      <c r="AB38" s="9"/>
      <c r="AC38" s="16"/>
      <c r="AD38" s="12"/>
      <c r="AE38" s="13"/>
      <c r="AF38" s="7" t="s">
        <v>62</v>
      </c>
    </row>
    <row r="39" spans="1:32">
      <c r="A39" s="30">
        <v>36</v>
      </c>
      <c r="B39" s="112">
        <f t="shared" si="3"/>
        <v>-15</v>
      </c>
      <c r="C39" s="111">
        <v>21</v>
      </c>
      <c r="D39" s="109">
        <f t="shared" si="4"/>
        <v>0</v>
      </c>
      <c r="E39" s="45" t="s">
        <v>7</v>
      </c>
      <c r="F39" s="103"/>
      <c r="G39" s="44"/>
      <c r="H39" s="12"/>
      <c r="I39" s="13"/>
      <c r="J39" s="36"/>
      <c r="K39" s="67"/>
      <c r="L39" s="36"/>
      <c r="M39" s="67"/>
      <c r="N39" s="84"/>
      <c r="O39" s="21"/>
      <c r="P39" s="33"/>
      <c r="Q39" s="34"/>
      <c r="R39" s="87"/>
      <c r="S39" s="32"/>
      <c r="T39" s="9"/>
      <c r="U39" s="16"/>
      <c r="V39" s="32"/>
      <c r="W39" s="9"/>
      <c r="X39" s="16"/>
      <c r="Y39" s="83"/>
      <c r="Z39" s="16"/>
      <c r="AA39" s="32"/>
      <c r="AB39" s="9"/>
      <c r="AC39" s="16"/>
      <c r="AD39" s="62">
        <v>190</v>
      </c>
      <c r="AE39" s="63">
        <f>AD39*100/194</f>
        <v>97.9381443298969</v>
      </c>
      <c r="AF39" s="45" t="s">
        <v>7</v>
      </c>
    </row>
    <row r="40" spans="1:32">
      <c r="A40" s="30">
        <v>37</v>
      </c>
      <c r="B40" s="112">
        <f t="shared" si="3"/>
        <v>-15</v>
      </c>
      <c r="C40" s="111">
        <v>22</v>
      </c>
      <c r="D40" s="109">
        <f t="shared" si="4"/>
        <v>0</v>
      </c>
      <c r="E40" s="45" t="s">
        <v>63</v>
      </c>
      <c r="F40" s="103"/>
      <c r="G40" s="44"/>
      <c r="H40" s="12"/>
      <c r="I40" s="13"/>
      <c r="J40" s="36"/>
      <c r="K40" s="67"/>
      <c r="L40" s="36"/>
      <c r="M40" s="67"/>
      <c r="N40" s="62">
        <v>193</v>
      </c>
      <c r="O40" s="64">
        <f>N40*100/198</f>
        <v>97.474747474747474</v>
      </c>
      <c r="P40" s="33"/>
      <c r="Q40" s="34"/>
      <c r="R40" s="87"/>
      <c r="S40" s="32"/>
      <c r="T40" s="9"/>
      <c r="U40" s="16"/>
      <c r="V40" s="32"/>
      <c r="W40" s="9"/>
      <c r="X40" s="16"/>
      <c r="Y40" s="83"/>
      <c r="Z40" s="16"/>
      <c r="AA40" s="32"/>
      <c r="AB40" s="9"/>
      <c r="AC40" s="16"/>
      <c r="AD40" s="12"/>
      <c r="AE40" s="13"/>
      <c r="AF40" s="45" t="s">
        <v>63</v>
      </c>
    </row>
    <row r="41" spans="1:32">
      <c r="A41" s="30">
        <v>38</v>
      </c>
      <c r="B41" s="112">
        <f t="shared" si="3"/>
        <v>-14</v>
      </c>
      <c r="C41" s="111">
        <v>24</v>
      </c>
      <c r="D41" s="109">
        <f t="shared" si="4"/>
        <v>0</v>
      </c>
      <c r="E41" s="45" t="s">
        <v>65</v>
      </c>
      <c r="F41" s="104"/>
      <c r="G41" s="44"/>
      <c r="H41" s="12"/>
      <c r="I41" s="13"/>
      <c r="J41" s="62">
        <v>1898</v>
      </c>
      <c r="K41" s="64">
        <f>J41*100/1964</f>
        <v>96.639511201629333</v>
      </c>
      <c r="L41" s="36"/>
      <c r="M41" s="67"/>
      <c r="N41" s="37"/>
      <c r="O41" s="21"/>
      <c r="P41" s="33"/>
      <c r="Q41" s="34"/>
      <c r="R41" s="87"/>
      <c r="S41" s="32"/>
      <c r="T41" s="9"/>
      <c r="U41" s="16"/>
      <c r="V41" s="32"/>
      <c r="W41" s="9"/>
      <c r="X41" s="16"/>
      <c r="Y41" s="32"/>
      <c r="Z41" s="16"/>
      <c r="AA41" s="32"/>
      <c r="AB41" s="9"/>
      <c r="AC41" s="16"/>
      <c r="AD41" s="12"/>
      <c r="AE41" s="13"/>
      <c r="AF41" s="45" t="s">
        <v>65</v>
      </c>
    </row>
    <row r="42" spans="1:32">
      <c r="A42" s="30">
        <v>39</v>
      </c>
      <c r="B42" s="112">
        <f t="shared" ref="B42:B51" si="5">C42-A42</f>
        <v>-14</v>
      </c>
      <c r="C42" s="111">
        <v>25</v>
      </c>
      <c r="D42" s="109">
        <f t="shared" si="4"/>
        <v>0</v>
      </c>
      <c r="E42" s="45" t="s">
        <v>33</v>
      </c>
      <c r="F42" s="103"/>
      <c r="G42" s="44"/>
      <c r="H42" s="62">
        <v>192</v>
      </c>
      <c r="I42" s="63">
        <f>H42*100/199</f>
        <v>96.482412060301513</v>
      </c>
      <c r="J42" s="36"/>
      <c r="K42" s="67"/>
      <c r="L42" s="36"/>
      <c r="M42" s="67"/>
      <c r="N42" s="84"/>
      <c r="O42" s="21"/>
      <c r="P42" s="33"/>
      <c r="Q42" s="34"/>
      <c r="R42" s="87"/>
      <c r="S42" s="32"/>
      <c r="T42" s="9"/>
      <c r="U42" s="16"/>
      <c r="V42" s="32"/>
      <c r="W42" s="9"/>
      <c r="X42" s="16"/>
      <c r="Y42" s="32"/>
      <c r="Z42" s="16"/>
      <c r="AA42" s="32"/>
      <c r="AB42" s="9"/>
      <c r="AC42" s="16"/>
      <c r="AD42" s="12"/>
      <c r="AE42" s="13"/>
      <c r="AF42" s="45" t="s">
        <v>33</v>
      </c>
    </row>
    <row r="43" spans="1:32">
      <c r="A43" s="30">
        <v>40</v>
      </c>
      <c r="B43" s="112">
        <f t="shared" si="5"/>
        <v>-14</v>
      </c>
      <c r="C43" s="111">
        <v>26</v>
      </c>
      <c r="D43" s="109">
        <f t="shared" si="4"/>
        <v>0</v>
      </c>
      <c r="E43" s="45" t="s">
        <v>3</v>
      </c>
      <c r="F43" s="103"/>
      <c r="G43" s="44"/>
      <c r="H43" s="12"/>
      <c r="I43" s="13"/>
      <c r="J43" s="36"/>
      <c r="K43" s="67"/>
      <c r="L43" s="36"/>
      <c r="M43" s="67"/>
      <c r="N43" s="84"/>
      <c r="O43" s="21"/>
      <c r="P43" s="33"/>
      <c r="Q43" s="34"/>
      <c r="R43" s="87"/>
      <c r="S43" s="32"/>
      <c r="T43" s="9"/>
      <c r="U43" s="16"/>
      <c r="V43" s="32"/>
      <c r="W43" s="9"/>
      <c r="X43" s="16"/>
      <c r="Y43" s="32"/>
      <c r="Z43" s="16"/>
      <c r="AA43" s="32"/>
      <c r="AB43" s="9"/>
      <c r="AC43" s="16"/>
      <c r="AD43" s="62">
        <v>185</v>
      </c>
      <c r="AE43" s="63">
        <f>AD43*100/194</f>
        <v>95.360824742268036</v>
      </c>
      <c r="AF43" s="45" t="s">
        <v>3</v>
      </c>
    </row>
    <row r="44" spans="1:32">
      <c r="A44" s="30">
        <v>41</v>
      </c>
      <c r="B44" s="112">
        <f t="shared" si="5"/>
        <v>-23</v>
      </c>
      <c r="C44" s="111">
        <v>18</v>
      </c>
      <c r="D44" s="109">
        <f t="shared" si="4"/>
        <v>0</v>
      </c>
      <c r="E44" s="45" t="s">
        <v>45</v>
      </c>
      <c r="F44" s="103"/>
      <c r="G44" s="44"/>
      <c r="H44" s="62">
        <v>189</v>
      </c>
      <c r="I44" s="63">
        <f>H44*100/199</f>
        <v>94.9748743718593</v>
      </c>
      <c r="J44" s="36"/>
      <c r="K44" s="67"/>
      <c r="L44" s="36"/>
      <c r="M44" s="67"/>
      <c r="N44" s="84"/>
      <c r="O44" s="21"/>
      <c r="P44" s="33"/>
      <c r="Q44" s="34"/>
      <c r="R44" s="87"/>
      <c r="S44" s="32"/>
      <c r="T44" s="9"/>
      <c r="U44" s="16"/>
      <c r="V44" s="32"/>
      <c r="W44" s="9"/>
      <c r="X44" s="16"/>
      <c r="Y44" s="83"/>
      <c r="Z44" s="16"/>
      <c r="AA44" s="32"/>
      <c r="AB44" s="9"/>
      <c r="AC44" s="16"/>
      <c r="AD44" s="12"/>
      <c r="AE44" s="13"/>
      <c r="AF44" s="45" t="s">
        <v>45</v>
      </c>
    </row>
    <row r="45" spans="1:32">
      <c r="A45" s="30">
        <v>42</v>
      </c>
      <c r="B45" s="112">
        <f t="shared" si="5"/>
        <v>-15</v>
      </c>
      <c r="C45" s="111">
        <v>27</v>
      </c>
      <c r="D45" s="109">
        <f t="shared" si="4"/>
        <v>0</v>
      </c>
      <c r="E45" s="45" t="s">
        <v>43</v>
      </c>
      <c r="F45" s="103"/>
      <c r="G45" s="44"/>
      <c r="H45" s="62">
        <v>189</v>
      </c>
      <c r="I45" s="63">
        <f>H45*100/199</f>
        <v>94.9748743718593</v>
      </c>
      <c r="J45" s="36"/>
      <c r="K45" s="67"/>
      <c r="L45" s="36"/>
      <c r="M45" s="67"/>
      <c r="N45" s="84"/>
      <c r="O45" s="21"/>
      <c r="P45" s="33"/>
      <c r="Q45" s="34"/>
      <c r="R45" s="87"/>
      <c r="S45" s="32"/>
      <c r="T45" s="9"/>
      <c r="U45" s="16"/>
      <c r="V45" s="32"/>
      <c r="W45" s="9"/>
      <c r="X45" s="16"/>
      <c r="Y45" s="83"/>
      <c r="Z45" s="16"/>
      <c r="AA45" s="32"/>
      <c r="AB45" s="9"/>
      <c r="AC45" s="16"/>
      <c r="AD45" s="12"/>
      <c r="AE45" s="13"/>
      <c r="AF45" s="45" t="s">
        <v>43</v>
      </c>
    </row>
    <row r="46" spans="1:32">
      <c r="A46" s="30">
        <v>43</v>
      </c>
      <c r="B46" s="112">
        <f t="shared" si="5"/>
        <v>-14</v>
      </c>
      <c r="C46" s="111">
        <v>29</v>
      </c>
      <c r="D46" s="109">
        <f t="shared" si="4"/>
        <v>0</v>
      </c>
      <c r="E46" s="45" t="s">
        <v>67</v>
      </c>
      <c r="F46" s="103"/>
      <c r="G46" s="44"/>
      <c r="H46" s="12"/>
      <c r="I46" s="13"/>
      <c r="J46" s="62">
        <v>1858</v>
      </c>
      <c r="K46" s="64">
        <f>J46*100/1964</f>
        <v>94.602851323828915</v>
      </c>
      <c r="L46" s="36"/>
      <c r="M46" s="67"/>
      <c r="N46" s="84"/>
      <c r="O46" s="21"/>
      <c r="P46" s="33"/>
      <c r="Q46" s="34"/>
      <c r="R46" s="87"/>
      <c r="S46" s="32"/>
      <c r="T46" s="9"/>
      <c r="U46" s="16"/>
      <c r="V46" s="32"/>
      <c r="W46" s="9"/>
      <c r="X46" s="16"/>
      <c r="Y46" s="32"/>
      <c r="Z46" s="16"/>
      <c r="AA46" s="32"/>
      <c r="AB46" s="9"/>
      <c r="AC46" s="16"/>
      <c r="AD46" s="12"/>
      <c r="AE46" s="13"/>
      <c r="AF46" s="45" t="s">
        <v>67</v>
      </c>
    </row>
    <row r="47" spans="1:32">
      <c r="A47" s="30">
        <v>44</v>
      </c>
      <c r="B47" s="112">
        <f t="shared" si="5"/>
        <v>-14</v>
      </c>
      <c r="C47" s="111">
        <v>30</v>
      </c>
      <c r="D47" s="109">
        <f t="shared" si="4"/>
        <v>0</v>
      </c>
      <c r="E47" s="45" t="s">
        <v>40</v>
      </c>
      <c r="F47" s="103"/>
      <c r="G47" s="44"/>
      <c r="H47" s="62">
        <v>186</v>
      </c>
      <c r="I47" s="63">
        <f>H47*100/199</f>
        <v>93.467336683417088</v>
      </c>
      <c r="J47" s="36"/>
      <c r="K47" s="67"/>
      <c r="L47" s="36"/>
      <c r="M47" s="67"/>
      <c r="N47" s="84"/>
      <c r="O47" s="21"/>
      <c r="P47" s="33"/>
      <c r="Q47" s="34"/>
      <c r="R47" s="87"/>
      <c r="S47" s="32"/>
      <c r="T47" s="9"/>
      <c r="U47" s="16"/>
      <c r="V47" s="32"/>
      <c r="W47" s="9"/>
      <c r="X47" s="16"/>
      <c r="Y47" s="83"/>
      <c r="Z47" s="16"/>
      <c r="AA47" s="32"/>
      <c r="AB47" s="9"/>
      <c r="AC47" s="16"/>
      <c r="AD47" s="12"/>
      <c r="AE47" s="13"/>
      <c r="AF47" s="45" t="s">
        <v>40</v>
      </c>
    </row>
    <row r="48" spans="1:32">
      <c r="A48" s="30">
        <v>45</v>
      </c>
      <c r="B48" s="112">
        <f t="shared" si="5"/>
        <v>-13</v>
      </c>
      <c r="C48" s="111">
        <v>32</v>
      </c>
      <c r="D48" s="109">
        <f t="shared" si="4"/>
        <v>0</v>
      </c>
      <c r="E48" s="45" t="s">
        <v>41</v>
      </c>
      <c r="F48" s="103"/>
      <c r="G48" s="44"/>
      <c r="H48" s="62">
        <v>185</v>
      </c>
      <c r="I48" s="63">
        <f>H48*100/199</f>
        <v>92.964824120603012</v>
      </c>
      <c r="J48" s="36"/>
      <c r="K48" s="67"/>
      <c r="L48" s="36"/>
      <c r="M48" s="67"/>
      <c r="N48" s="84"/>
      <c r="O48" s="21"/>
      <c r="P48" s="33"/>
      <c r="Q48" s="34"/>
      <c r="R48" s="87"/>
      <c r="S48" s="32"/>
      <c r="T48" s="9"/>
      <c r="U48" s="16"/>
      <c r="V48" s="32"/>
      <c r="W48" s="9"/>
      <c r="X48" s="16"/>
      <c r="Y48" s="83"/>
      <c r="Z48" s="16"/>
      <c r="AA48" s="32"/>
      <c r="AB48" s="9"/>
      <c r="AC48" s="16"/>
      <c r="AD48" s="12"/>
      <c r="AE48" s="13"/>
      <c r="AF48" s="45" t="s">
        <v>41</v>
      </c>
    </row>
    <row r="49" spans="1:32">
      <c r="A49" s="30">
        <v>46</v>
      </c>
      <c r="B49" s="112">
        <f t="shared" si="5"/>
        <v>-13</v>
      </c>
      <c r="C49" s="111">
        <v>33</v>
      </c>
      <c r="D49" s="109">
        <f t="shared" si="4"/>
        <v>0</v>
      </c>
      <c r="E49" s="45" t="s">
        <v>68</v>
      </c>
      <c r="F49" s="103"/>
      <c r="G49" s="44"/>
      <c r="H49" s="12"/>
      <c r="I49" s="13"/>
      <c r="J49" s="36"/>
      <c r="K49" s="67"/>
      <c r="L49" s="36"/>
      <c r="M49" s="67"/>
      <c r="N49" s="62">
        <v>184</v>
      </c>
      <c r="O49" s="64">
        <f>N49*100/198</f>
        <v>92.929292929292927</v>
      </c>
      <c r="P49" s="33"/>
      <c r="Q49" s="34"/>
      <c r="R49" s="87"/>
      <c r="S49" s="32"/>
      <c r="T49" s="9"/>
      <c r="U49" s="16"/>
      <c r="V49" s="32"/>
      <c r="W49" s="9"/>
      <c r="X49" s="16"/>
      <c r="Y49" s="83"/>
      <c r="Z49" s="16"/>
      <c r="AA49" s="32"/>
      <c r="AB49" s="9"/>
      <c r="AC49" s="16"/>
      <c r="AD49" s="12"/>
      <c r="AE49" s="13"/>
      <c r="AF49" s="45" t="s">
        <v>68</v>
      </c>
    </row>
    <row r="50" spans="1:32">
      <c r="A50" s="30">
        <v>47</v>
      </c>
      <c r="B50" s="112">
        <f t="shared" si="5"/>
        <v>-13</v>
      </c>
      <c r="C50" s="111">
        <v>34</v>
      </c>
      <c r="D50" s="109">
        <f t="shared" si="4"/>
        <v>0</v>
      </c>
      <c r="E50" s="45" t="s">
        <v>2</v>
      </c>
      <c r="F50" s="103"/>
      <c r="G50" s="44"/>
      <c r="H50" s="12"/>
      <c r="I50" s="13"/>
      <c r="J50" s="36"/>
      <c r="K50" s="67"/>
      <c r="L50" s="36"/>
      <c r="M50" s="67"/>
      <c r="N50" s="84"/>
      <c r="O50" s="21"/>
      <c r="P50" s="33"/>
      <c r="Q50" s="34"/>
      <c r="R50" s="87"/>
      <c r="S50" s="32"/>
      <c r="T50" s="9"/>
      <c r="U50" s="16"/>
      <c r="V50" s="32"/>
      <c r="W50" s="9"/>
      <c r="X50" s="16"/>
      <c r="Y50" s="32"/>
      <c r="Z50" s="16"/>
      <c r="AA50" s="32"/>
      <c r="AB50" s="9"/>
      <c r="AC50" s="16"/>
      <c r="AD50" s="62">
        <v>180</v>
      </c>
      <c r="AE50" s="63">
        <f>AD50*100/194</f>
        <v>92.783505154639172</v>
      </c>
      <c r="AF50" s="45" t="s">
        <v>2</v>
      </c>
    </row>
    <row r="51" spans="1:32">
      <c r="A51" s="30">
        <v>48</v>
      </c>
      <c r="B51" s="112">
        <f t="shared" si="5"/>
        <v>-12</v>
      </c>
      <c r="C51" s="111">
        <v>36</v>
      </c>
      <c r="D51" s="109">
        <f t="shared" si="4"/>
        <v>0</v>
      </c>
      <c r="E51" s="45" t="s">
        <v>32</v>
      </c>
      <c r="F51" s="103"/>
      <c r="G51" s="44"/>
      <c r="H51" s="62">
        <v>182</v>
      </c>
      <c r="I51" s="63">
        <f>H51*100/199</f>
        <v>91.457286432160799</v>
      </c>
      <c r="J51" s="36"/>
      <c r="K51" s="67"/>
      <c r="L51" s="36"/>
      <c r="M51" s="67"/>
      <c r="N51" s="84"/>
      <c r="O51" s="21"/>
      <c r="P51" s="33"/>
      <c r="Q51" s="34"/>
      <c r="R51" s="87"/>
      <c r="S51" s="32"/>
      <c r="T51" s="9"/>
      <c r="U51" s="16"/>
      <c r="V51" s="32"/>
      <c r="W51" s="9"/>
      <c r="X51" s="16"/>
      <c r="Y51" s="83"/>
      <c r="Z51" s="16"/>
      <c r="AA51" s="32"/>
      <c r="AB51" s="9"/>
      <c r="AC51" s="16"/>
      <c r="AD51" s="12"/>
      <c r="AE51" s="13"/>
      <c r="AF51" s="45" t="s">
        <v>32</v>
      </c>
    </row>
    <row r="52" spans="1:32">
      <c r="A52" s="30">
        <v>49</v>
      </c>
      <c r="B52" s="110">
        <f>C52-A52</f>
        <v>-11</v>
      </c>
      <c r="C52" s="111">
        <v>38</v>
      </c>
      <c r="D52" s="109">
        <f t="shared" si="4"/>
        <v>0</v>
      </c>
      <c r="E52" s="45" t="s">
        <v>69</v>
      </c>
      <c r="F52" s="103"/>
      <c r="G52" s="44"/>
      <c r="H52" s="12"/>
      <c r="I52" s="13"/>
      <c r="J52" s="36"/>
      <c r="K52" s="67"/>
      <c r="L52" s="36"/>
      <c r="M52" s="67"/>
      <c r="N52" s="62">
        <v>180</v>
      </c>
      <c r="O52" s="64">
        <f>N52*100/198</f>
        <v>90.909090909090907</v>
      </c>
      <c r="P52" s="33"/>
      <c r="Q52" s="34"/>
      <c r="R52" s="87"/>
      <c r="S52" s="32"/>
      <c r="T52" s="9"/>
      <c r="U52" s="16"/>
      <c r="V52" s="32"/>
      <c r="W52" s="9"/>
      <c r="X52" s="16"/>
      <c r="Y52" s="83"/>
      <c r="Z52" s="16"/>
      <c r="AA52" s="32"/>
      <c r="AB52" s="9"/>
      <c r="AC52" s="16"/>
      <c r="AD52" s="12"/>
      <c r="AE52" s="13"/>
      <c r="AF52" s="45" t="s">
        <v>69</v>
      </c>
    </row>
    <row r="53" spans="1:32">
      <c r="A53" s="30">
        <v>50</v>
      </c>
      <c r="B53" s="110">
        <f>C53-A53</f>
        <v>-11</v>
      </c>
      <c r="C53" s="111">
        <v>39</v>
      </c>
      <c r="D53" s="109">
        <f t="shared" si="4"/>
        <v>0</v>
      </c>
      <c r="E53" s="45" t="s">
        <v>70</v>
      </c>
      <c r="F53" s="103"/>
      <c r="G53" s="44"/>
      <c r="H53" s="12"/>
      <c r="I53" s="13"/>
      <c r="J53" s="36"/>
      <c r="K53" s="67"/>
      <c r="L53" s="36"/>
      <c r="M53" s="67"/>
      <c r="N53" s="62">
        <v>178</v>
      </c>
      <c r="O53" s="64">
        <f>N53*100/198</f>
        <v>89.898989898989896</v>
      </c>
      <c r="P53" s="33"/>
      <c r="Q53" s="34"/>
      <c r="R53" s="87"/>
      <c r="S53" s="32"/>
      <c r="T53" s="9"/>
      <c r="U53" s="16"/>
      <c r="V53" s="32"/>
      <c r="W53" s="9"/>
      <c r="X53" s="16"/>
      <c r="Y53" s="32"/>
      <c r="Z53" s="16"/>
      <c r="AA53" s="32"/>
      <c r="AB53" s="9"/>
      <c r="AC53" s="16"/>
      <c r="AD53" s="12"/>
      <c r="AE53" s="13"/>
      <c r="AF53" s="45" t="s">
        <v>70</v>
      </c>
    </row>
    <row r="54" spans="1:32">
      <c r="A54" s="30">
        <v>51</v>
      </c>
      <c r="B54" s="110">
        <f>C54-A54</f>
        <v>-11</v>
      </c>
      <c r="C54" s="111">
        <v>40</v>
      </c>
      <c r="D54" s="109">
        <f t="shared" si="4"/>
        <v>0</v>
      </c>
      <c r="E54" s="45" t="s">
        <v>34</v>
      </c>
      <c r="F54" s="103"/>
      <c r="G54" s="44"/>
      <c r="H54" s="62">
        <v>175</v>
      </c>
      <c r="I54" s="63">
        <f>H54*100/199</f>
        <v>87.939698492462313</v>
      </c>
      <c r="J54" s="36"/>
      <c r="K54" s="67"/>
      <c r="L54" s="36"/>
      <c r="M54" s="67"/>
      <c r="N54" s="84"/>
      <c r="O54" s="21"/>
      <c r="P54" s="33"/>
      <c r="Q54" s="34"/>
      <c r="R54" s="87"/>
      <c r="S54" s="32"/>
      <c r="T54" s="9"/>
      <c r="U54" s="16"/>
      <c r="V54" s="32"/>
      <c r="W54" s="9"/>
      <c r="X54" s="16"/>
      <c r="Y54" s="32"/>
      <c r="Z54" s="16"/>
      <c r="AA54" s="32"/>
      <c r="AB54" s="9"/>
      <c r="AC54" s="16"/>
      <c r="AD54" s="12"/>
      <c r="AE54" s="13"/>
      <c r="AF54" s="45" t="s">
        <v>34</v>
      </c>
    </row>
    <row r="55" spans="1:32">
      <c r="A55" s="30">
        <v>52</v>
      </c>
      <c r="B55" s="110">
        <f>C55-A55</f>
        <v>-10</v>
      </c>
      <c r="C55" s="111">
        <v>42</v>
      </c>
      <c r="D55" s="109">
        <f t="shared" si="4"/>
        <v>0</v>
      </c>
      <c r="E55" s="45" t="s">
        <v>71</v>
      </c>
      <c r="F55" s="103"/>
      <c r="G55" s="44"/>
      <c r="H55" s="12"/>
      <c r="I55" s="13"/>
      <c r="J55" s="36"/>
      <c r="K55" s="67"/>
      <c r="L55" s="36"/>
      <c r="M55" s="67"/>
      <c r="N55" s="62">
        <v>171</v>
      </c>
      <c r="O55" s="64">
        <f>N55*100/198</f>
        <v>86.36363636363636</v>
      </c>
      <c r="P55" s="33"/>
      <c r="Q55" s="34"/>
      <c r="R55" s="87"/>
      <c r="S55" s="32"/>
      <c r="T55" s="9"/>
      <c r="U55" s="16"/>
      <c r="V55" s="32"/>
      <c r="W55" s="9"/>
      <c r="X55" s="16"/>
      <c r="Y55" s="83"/>
      <c r="Z55" s="16"/>
      <c r="AA55" s="32"/>
      <c r="AB55" s="9"/>
      <c r="AC55" s="16"/>
      <c r="AD55" s="12"/>
      <c r="AE55" s="13"/>
      <c r="AF55" s="45" t="s">
        <v>71</v>
      </c>
    </row>
    <row r="56" spans="1:32" ht="15.75" thickBot="1">
      <c r="A56" s="30">
        <v>53</v>
      </c>
      <c r="B56" s="110">
        <f>C56-A56</f>
        <v>-20</v>
      </c>
      <c r="C56" s="111">
        <v>33</v>
      </c>
      <c r="D56" s="109">
        <f t="shared" si="4"/>
        <v>0</v>
      </c>
      <c r="E56" s="45" t="s">
        <v>6</v>
      </c>
      <c r="F56" s="105"/>
      <c r="G56" s="106"/>
      <c r="H56" s="57"/>
      <c r="I56" s="58"/>
      <c r="J56" s="66"/>
      <c r="K56" s="69"/>
      <c r="L56" s="66"/>
      <c r="M56" s="69"/>
      <c r="N56" s="85"/>
      <c r="O56" s="74"/>
      <c r="P56" s="80"/>
      <c r="Q56" s="81"/>
      <c r="R56" s="88"/>
      <c r="S56" s="92"/>
      <c r="T56" s="93"/>
      <c r="U56" s="95"/>
      <c r="V56" s="92"/>
      <c r="W56" s="93"/>
      <c r="X56" s="95"/>
      <c r="Y56" s="108"/>
      <c r="Z56" s="95"/>
      <c r="AA56" s="92"/>
      <c r="AB56" s="93"/>
      <c r="AC56" s="95"/>
      <c r="AD56" s="98">
        <v>73</v>
      </c>
      <c r="AE56" s="107">
        <f>AD56*100/194</f>
        <v>37.628865979381445</v>
      </c>
      <c r="AF56" s="45" t="s">
        <v>6</v>
      </c>
    </row>
    <row r="59" spans="1:32">
      <c r="E59" s="5" t="s">
        <v>11</v>
      </c>
    </row>
    <row r="60" spans="1:32">
      <c r="E60" s="5" t="s">
        <v>12</v>
      </c>
    </row>
    <row r="61" spans="1:32">
      <c r="E61" s="5" t="s">
        <v>72</v>
      </c>
    </row>
    <row r="62" spans="1:32">
      <c r="E62" s="5" t="s">
        <v>76</v>
      </c>
    </row>
    <row r="63" spans="1:32">
      <c r="E63" s="5" t="s">
        <v>73</v>
      </c>
    </row>
    <row r="64" spans="1:32">
      <c r="E64" s="5" t="s">
        <v>74</v>
      </c>
    </row>
    <row r="65" spans="5:5">
      <c r="E65" s="5" t="s">
        <v>75</v>
      </c>
    </row>
    <row r="66" spans="5:5">
      <c r="E66" s="5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SOL2020</vt:lpstr>
      <vt:lpstr>rang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Promuc</dc:creator>
  <cp:lastModifiedBy>uporabnik</cp:lastModifiedBy>
  <dcterms:created xsi:type="dcterms:W3CDTF">2017-11-25T20:45:04Z</dcterms:created>
  <dcterms:modified xsi:type="dcterms:W3CDTF">2020-06-28T07:45:50Z</dcterms:modified>
</cp:coreProperties>
</file>