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CKOUP20191018\Orozje\hot-range challenger\F-class\"/>
    </mc:Choice>
  </mc:AlternateContent>
  <bookViews>
    <workbookView xWindow="0" yWindow="0" windowWidth="19200" windowHeight="12180"/>
  </bookViews>
  <sheets>
    <sheet name="Lis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" l="1"/>
  <c r="T21" i="1"/>
  <c r="X21" i="1"/>
  <c r="C21" i="1"/>
  <c r="S20" i="1"/>
  <c r="T20" i="1"/>
  <c r="X20" i="1"/>
  <c r="C20" i="1"/>
  <c r="S18" i="1"/>
  <c r="T18" i="1"/>
  <c r="X18" i="1"/>
  <c r="C18" i="1"/>
  <c r="S10" i="1"/>
  <c r="T10" i="1"/>
  <c r="X10" i="1"/>
  <c r="Z10" i="1"/>
  <c r="C10" i="1"/>
  <c r="V14" i="1"/>
  <c r="Z22" i="1"/>
  <c r="C22" i="1"/>
  <c r="A22" i="1"/>
  <c r="Z23" i="1"/>
  <c r="C23" i="1"/>
  <c r="A23" i="1"/>
  <c r="X15" i="1"/>
  <c r="Z15" i="1"/>
  <c r="C15" i="1"/>
  <c r="A15" i="1"/>
  <c r="A10" i="1"/>
  <c r="Z26" i="1"/>
  <c r="C26" i="1"/>
  <c r="A26" i="1"/>
  <c r="X17" i="1"/>
  <c r="Z17" i="1"/>
  <c r="C17" i="1"/>
  <c r="A17" i="1"/>
  <c r="Z27" i="1"/>
  <c r="C27" i="1"/>
  <c r="A27" i="1"/>
  <c r="Z29" i="1"/>
  <c r="C29" i="1"/>
  <c r="A29" i="1"/>
  <c r="A18" i="1"/>
  <c r="A20" i="1"/>
  <c r="A21" i="1"/>
  <c r="F19" i="1"/>
  <c r="V19" i="1"/>
  <c r="C19" i="1"/>
  <c r="V16" i="1"/>
  <c r="X16" i="1"/>
  <c r="C16" i="1"/>
  <c r="V5" i="1"/>
  <c r="X5" i="1"/>
  <c r="Z5" i="1"/>
  <c r="C5" i="1"/>
  <c r="V6" i="1"/>
  <c r="X6" i="1"/>
  <c r="Z6" i="1"/>
  <c r="C6" i="1"/>
  <c r="F24" i="1"/>
  <c r="C24" i="1"/>
  <c r="V25" i="1"/>
  <c r="C25" i="1"/>
  <c r="V7" i="1"/>
  <c r="X7" i="1"/>
  <c r="Z7" i="1"/>
  <c r="C7" i="1"/>
  <c r="F28" i="1"/>
  <c r="C28" i="1"/>
  <c r="V8" i="1"/>
  <c r="X8" i="1"/>
  <c r="Z8" i="1"/>
  <c r="C8" i="1"/>
  <c r="V30" i="1"/>
  <c r="C30" i="1"/>
  <c r="F31" i="1"/>
  <c r="C31" i="1"/>
  <c r="F32" i="1"/>
  <c r="C32" i="1"/>
  <c r="V33" i="1"/>
  <c r="C33" i="1"/>
  <c r="V34" i="1"/>
  <c r="C34" i="1"/>
  <c r="V35" i="1"/>
  <c r="C35" i="1"/>
  <c r="F36" i="1"/>
  <c r="C36" i="1"/>
  <c r="F14" i="1"/>
  <c r="C14" i="1"/>
  <c r="J9" i="1"/>
  <c r="K9" i="1"/>
  <c r="M9" i="1"/>
  <c r="N9" i="1"/>
  <c r="P9" i="1"/>
  <c r="Q9" i="1"/>
  <c r="C9" i="1"/>
  <c r="J11" i="1"/>
  <c r="K11" i="1"/>
  <c r="M11" i="1"/>
  <c r="N11" i="1"/>
  <c r="P11" i="1"/>
  <c r="Q11" i="1"/>
  <c r="C11" i="1"/>
  <c r="J12" i="1"/>
  <c r="K12" i="1"/>
  <c r="M12" i="1"/>
  <c r="N12" i="1"/>
  <c r="P12" i="1"/>
  <c r="Q12" i="1"/>
  <c r="C12" i="1"/>
  <c r="J13" i="1"/>
  <c r="K13" i="1"/>
  <c r="M13" i="1"/>
  <c r="N13" i="1"/>
  <c r="P13" i="1"/>
  <c r="Q13" i="1"/>
  <c r="C13" i="1"/>
  <c r="V4" i="1"/>
  <c r="X4" i="1"/>
  <c r="Z4" i="1"/>
  <c r="C4" i="1"/>
  <c r="A36" i="1"/>
  <c r="A35" i="1"/>
  <c r="A34" i="1"/>
  <c r="A33" i="1"/>
  <c r="A32" i="1"/>
  <c r="A31" i="1"/>
  <c r="A30" i="1"/>
  <c r="A8" i="1"/>
  <c r="A28" i="1"/>
  <c r="A7" i="1"/>
  <c r="A25" i="1"/>
  <c r="A24" i="1"/>
  <c r="A6" i="1"/>
  <c r="A5" i="1"/>
  <c r="A16" i="1"/>
  <c r="A19" i="1"/>
  <c r="A14" i="1"/>
  <c r="A4" i="1"/>
  <c r="H13" i="1"/>
  <c r="F13" i="1"/>
  <c r="A13" i="1"/>
  <c r="H12" i="1"/>
  <c r="A12" i="1"/>
  <c r="H11" i="1"/>
  <c r="A11" i="1"/>
  <c r="H9" i="1"/>
  <c r="A9" i="1"/>
</calcChain>
</file>

<file path=xl/sharedStrings.xml><?xml version="1.0" encoding="utf-8"?>
<sst xmlns="http://schemas.openxmlformats.org/spreadsheetml/2006/main" count="115" uniqueCount="63">
  <si>
    <t>zmagovalec</t>
  </si>
  <si>
    <t>Bonus</t>
  </si>
  <si>
    <t>Točke</t>
  </si>
  <si>
    <t>Rang</t>
  </si>
  <si>
    <t>Strelec</t>
  </si>
  <si>
    <t>Vipava 8.9.19</t>
  </si>
  <si>
    <r>
      <rPr>
        <sz val="11"/>
        <color theme="1"/>
        <rFont val="Calibri"/>
        <family val="2"/>
        <charset val="238"/>
        <scheme val="minor"/>
      </rPr>
      <t>300m</t>
    </r>
    <r>
      <rPr>
        <b/>
        <sz val="11"/>
        <color theme="1"/>
        <rFont val="Calibri"/>
        <family val="2"/>
        <charset val="238"/>
        <scheme val="minor"/>
      </rPr>
      <t>%</t>
    </r>
  </si>
  <si>
    <t>Bileča 28.9.19</t>
  </si>
  <si>
    <t>300m%</t>
  </si>
  <si>
    <t>500m%</t>
  </si>
  <si>
    <t>Bileča 29.9.19</t>
  </si>
  <si>
    <t>700m%</t>
  </si>
  <si>
    <t>900m%</t>
  </si>
  <si>
    <t>Beograd 26.10.19</t>
  </si>
  <si>
    <t xml:space="preserve">Zagreb 23.11.19 </t>
  </si>
  <si>
    <t>Zagreb 24.11.19</t>
  </si>
  <si>
    <t>Bošnjak Gorazd</t>
  </si>
  <si>
    <t>Lukan Robert</t>
  </si>
  <si>
    <t>Petkovšek Dragan</t>
  </si>
  <si>
    <t>Sabadin Valter</t>
  </si>
  <si>
    <t>Momirski Saško*</t>
  </si>
  <si>
    <t>Sterle Marko</t>
  </si>
  <si>
    <t>Šmarčan Miran*</t>
  </si>
  <si>
    <t>Fridrih Damijan</t>
  </si>
  <si>
    <t>Cigler Jurij*</t>
  </si>
  <si>
    <t>Udovič Mitja</t>
  </si>
  <si>
    <t>Lapajne Gregor</t>
  </si>
  <si>
    <t>Petrovičič Boštjan</t>
  </si>
  <si>
    <t>Potočnik Zvonko</t>
  </si>
  <si>
    <t>Šemrov Božo</t>
  </si>
  <si>
    <t>Bolko Janko</t>
  </si>
  <si>
    <t>Kreft Zlatko</t>
  </si>
  <si>
    <t>Šemrov Žiga</t>
  </si>
  <si>
    <t>Božiček Marko</t>
  </si>
  <si>
    <t>Markovič Branko</t>
  </si>
  <si>
    <t>Vertot Mitja</t>
  </si>
  <si>
    <t>Hodnik Tomaž</t>
  </si>
  <si>
    <t>Menart Ludvik</t>
  </si>
  <si>
    <t>Za rang lestvico šteje povprečje treh zadnjih rezultatov na tekmovanjih ali uradnih treningih F-Class doma in v tujini, ki niso starejši od treh mesecev</t>
  </si>
  <si>
    <t>Štejejo samo rezultati na razdaljah 300m in več</t>
  </si>
  <si>
    <t>Šteje delež zadetih krogov glede na zmagovalca izražen v točkah</t>
  </si>
  <si>
    <t>Rezultat nad 300 metrov doda 3%, nad 700m pa 5% bonusa</t>
  </si>
  <si>
    <t>Bonus rezultati štejejo tudi po preteku treh mesecev</t>
  </si>
  <si>
    <t>V primeru večih strelcev z istim rezultatom, ima prednost strelec z več rezultati</t>
  </si>
  <si>
    <t>Štejejo samo razultati državljanov Republike Slovenije</t>
  </si>
  <si>
    <t>*Strelci že uvščeni v ekipo</t>
  </si>
  <si>
    <t>Vesel Marko</t>
  </si>
  <si>
    <t>Turk Aleš</t>
  </si>
  <si>
    <t>Vinter Dušan</t>
  </si>
  <si>
    <t>Štern Luka</t>
  </si>
  <si>
    <t>Rebernik Matjaž</t>
  </si>
  <si>
    <t>Bobnar Andrej</t>
  </si>
  <si>
    <t>Zadnikar Aleš</t>
  </si>
  <si>
    <t>Močivnik Jože</t>
  </si>
  <si>
    <t>Ekert Damjan</t>
  </si>
  <si>
    <t>Šalamun Alen</t>
  </si>
  <si>
    <t>Žančani 30.11.19</t>
  </si>
  <si>
    <t>Kamenšak Davor</t>
  </si>
  <si>
    <t>Šteje boljši od rezultatov obeh kategorij v posameznem dnevu</t>
  </si>
  <si>
    <t>F-Class 2021, Rang lestvica ostrostrelcev</t>
  </si>
  <si>
    <t>Vrbovec 5.10.19</t>
  </si>
  <si>
    <t xml:space="preserve">zmagovalec </t>
  </si>
  <si>
    <t>600m%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</si>
</sst>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Arial1"/>
      <charset val="238"/>
    </font>
    <font>
      <b/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EE57A"/>
        <bgColor indexed="64"/>
      </patternFill>
    </fill>
    <fill>
      <patternFill patternType="solid">
        <fgColor rgb="FFCCFFFF"/>
        <bgColor rgb="FFFFFF00"/>
      </patternFill>
    </fill>
    <fill>
      <patternFill patternType="solid">
        <fgColor rgb="FFFFFFCC"/>
        <bgColor rgb="FFFFFF00"/>
      </patternFill>
    </fill>
    <fill>
      <patternFill patternType="solid">
        <fgColor rgb="FFCCFFCC"/>
        <bgColor rgb="FFFFFF00"/>
      </patternFill>
    </fill>
    <fill>
      <patternFill patternType="solid">
        <fgColor rgb="FFFEE57A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FFF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 applyAlignment="1">
      <alignment horizontal="left"/>
    </xf>
    <xf numFmtId="0" fontId="1" fillId="2" borderId="2" xfId="0" applyFont="1" applyFill="1" applyBorder="1"/>
    <xf numFmtId="0" fontId="0" fillId="3" borderId="1" xfId="0" applyFill="1" applyBorder="1" applyAlignment="1">
      <alignment horizontal="left"/>
    </xf>
    <xf numFmtId="0" fontId="1" fillId="3" borderId="2" xfId="0" applyFont="1" applyFill="1" applyBorder="1"/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4" borderId="2" xfId="0" applyFont="1" applyFill="1" applyBorder="1"/>
    <xf numFmtId="0" fontId="0" fillId="5" borderId="1" xfId="0" applyFill="1" applyBorder="1" applyAlignment="1">
      <alignment horizontal="left"/>
    </xf>
    <xf numFmtId="0" fontId="1" fillId="5" borderId="2" xfId="0" applyFont="1" applyFill="1" applyBorder="1"/>
    <xf numFmtId="0" fontId="1" fillId="5" borderId="3" xfId="0" applyFont="1" applyFill="1" applyBorder="1"/>
    <xf numFmtId="0" fontId="0" fillId="0" borderId="4" xfId="0" applyFont="1" applyFill="1" applyBorder="1"/>
    <xf numFmtId="0" fontId="0" fillId="6" borderId="5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right"/>
    </xf>
    <xf numFmtId="0" fontId="0" fillId="7" borderId="5" xfId="0" applyFont="1" applyFill="1" applyBorder="1" applyAlignment="1">
      <alignment horizontal="right"/>
    </xf>
    <xf numFmtId="9" fontId="0" fillId="7" borderId="7" xfId="0" applyNumberFormat="1" applyFont="1" applyFill="1" applyBorder="1" applyAlignment="1">
      <alignment horizontal="right"/>
    </xf>
    <xf numFmtId="9" fontId="0" fillId="7" borderId="8" xfId="0" applyNumberFormat="1" applyFont="1" applyFill="1" applyBorder="1" applyAlignment="1">
      <alignment horizontal="center"/>
    </xf>
    <xf numFmtId="9" fontId="0" fillId="7" borderId="6" xfId="0" applyNumberFormat="1" applyFont="1" applyFill="1" applyBorder="1" applyAlignment="1">
      <alignment horizontal="center"/>
    </xf>
    <xf numFmtId="0" fontId="0" fillId="8" borderId="5" xfId="0" applyFont="1" applyFill="1" applyBorder="1" applyAlignment="1">
      <alignment horizontal="right"/>
    </xf>
    <xf numFmtId="9" fontId="0" fillId="8" borderId="7" xfId="0" applyNumberFormat="1" applyFont="1" applyFill="1" applyBorder="1" applyAlignment="1">
      <alignment horizontal="right"/>
    </xf>
    <xf numFmtId="0" fontId="0" fillId="9" borderId="5" xfId="0" applyFont="1" applyFill="1" applyBorder="1" applyAlignment="1">
      <alignment horizontal="right"/>
    </xf>
    <xf numFmtId="9" fontId="0" fillId="9" borderId="7" xfId="0" applyNumberFormat="1" applyFont="1" applyFill="1" applyBorder="1" applyAlignment="1">
      <alignment horizontal="right"/>
    </xf>
    <xf numFmtId="9" fontId="0" fillId="9" borderId="6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4" fillId="2" borderId="5" xfId="0" applyFont="1" applyFill="1" applyBorder="1"/>
    <xf numFmtId="2" fontId="3" fillId="2" borderId="6" xfId="0" applyNumberFormat="1" applyFont="1" applyFill="1" applyBorder="1"/>
    <xf numFmtId="0" fontId="4" fillId="10" borderId="5" xfId="0" applyFont="1" applyFill="1" applyBorder="1"/>
    <xf numFmtId="2" fontId="3" fillId="10" borderId="7" xfId="0" applyNumberFormat="1" applyFont="1" applyFill="1" applyBorder="1"/>
    <xf numFmtId="0" fontId="4" fillId="3" borderId="5" xfId="0" applyFont="1" applyFill="1" applyBorder="1"/>
    <xf numFmtId="2" fontId="3" fillId="3" borderId="8" xfId="0" applyNumberFormat="1" applyFont="1" applyFill="1" applyBorder="1"/>
    <xf numFmtId="2" fontId="3" fillId="3" borderId="6" xfId="0" applyNumberFormat="1" applyFont="1" applyFill="1" applyBorder="1"/>
    <xf numFmtId="0" fontId="4" fillId="4" borderId="5" xfId="0" applyFont="1" applyFill="1" applyBorder="1"/>
    <xf numFmtId="2" fontId="3" fillId="4" borderId="7" xfId="0" applyNumberFormat="1" applyFont="1" applyFill="1" applyBorder="1"/>
    <xf numFmtId="0" fontId="5" fillId="5" borderId="5" xfId="0" applyFont="1" applyFill="1" applyBorder="1"/>
    <xf numFmtId="2" fontId="3" fillId="5" borderId="6" xfId="0" applyNumberFormat="1" applyFont="1" applyFill="1" applyBorder="1"/>
    <xf numFmtId="2" fontId="3" fillId="10" borderId="6" xfId="0" applyNumberFormat="1" applyFont="1" applyFill="1" applyBorder="1"/>
    <xf numFmtId="0" fontId="3" fillId="3" borderId="4" xfId="0" applyFont="1" applyFill="1" applyBorder="1"/>
    <xf numFmtId="2" fontId="3" fillId="3" borderId="7" xfId="0" applyNumberFormat="1" applyFont="1" applyFill="1" applyBorder="1"/>
    <xf numFmtId="0" fontId="6" fillId="3" borderId="4" xfId="0" applyFont="1" applyFill="1" applyBorder="1"/>
    <xf numFmtId="0" fontId="7" fillId="0" borderId="4" xfId="0" applyFont="1" applyFill="1" applyBorder="1"/>
    <xf numFmtId="0" fontId="0" fillId="11" borderId="1" xfId="0" applyFill="1" applyBorder="1" applyAlignment="1">
      <alignment horizontal="left"/>
    </xf>
    <xf numFmtId="0" fontId="1" fillId="11" borderId="2" xfId="0" applyFont="1" applyFill="1" applyBorder="1"/>
    <xf numFmtId="0" fontId="0" fillId="11" borderId="3" xfId="0" applyFill="1" applyBorder="1" applyAlignment="1">
      <alignment horizontal="center"/>
    </xf>
    <xf numFmtId="9" fontId="0" fillId="12" borderId="8" xfId="0" applyNumberFormat="1" applyFont="1" applyFill="1" applyBorder="1" applyAlignment="1">
      <alignment horizontal="center"/>
    </xf>
    <xf numFmtId="9" fontId="0" fillId="12" borderId="6" xfId="0" applyNumberFormat="1" applyFont="1" applyFill="1" applyBorder="1" applyAlignment="1">
      <alignment horizontal="center"/>
    </xf>
    <xf numFmtId="0" fontId="4" fillId="11" borderId="5" xfId="0" applyFont="1" applyFill="1" applyBorder="1"/>
    <xf numFmtId="2" fontId="3" fillId="11" borderId="8" xfId="0" applyNumberFormat="1" applyFont="1" applyFill="1" applyBorder="1"/>
    <xf numFmtId="2" fontId="3" fillId="11" borderId="6" xfId="0" applyNumberFormat="1" applyFont="1" applyFill="1" applyBorder="1"/>
    <xf numFmtId="0" fontId="0" fillId="12" borderId="5" xfId="0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workbookViewId="0">
      <selection activeCell="R5" sqref="R5"/>
    </sheetView>
  </sheetViews>
  <sheetFormatPr defaultRowHeight="15"/>
  <cols>
    <col min="1" max="1" width="7.28515625" bestFit="1" customWidth="1"/>
    <col min="3" max="3" width="7.28515625" bestFit="1" customWidth="1"/>
    <col min="4" max="4" width="19.28515625" customWidth="1"/>
    <col min="5" max="5" width="11.85546875" bestFit="1" customWidth="1"/>
    <col min="6" max="6" width="7.28515625" bestFit="1" customWidth="1"/>
    <col min="7" max="7" width="12.140625" bestFit="1" customWidth="1"/>
    <col min="8" max="8" width="6.85546875" bestFit="1" customWidth="1"/>
    <col min="9" max="9" width="12.140625" bestFit="1" customWidth="1"/>
    <col min="10" max="10" width="6.85546875" bestFit="1" customWidth="1"/>
    <col min="11" max="11" width="6.5703125" bestFit="1" customWidth="1"/>
    <col min="12" max="12" width="12.140625" bestFit="1" customWidth="1"/>
    <col min="13" max="13" width="6.85546875" bestFit="1" customWidth="1"/>
    <col min="14" max="14" width="6.5703125" bestFit="1" customWidth="1"/>
    <col min="15" max="15" width="12.140625" bestFit="1" customWidth="1"/>
    <col min="16" max="16" width="7.85546875" bestFit="1" customWidth="1"/>
    <col min="17" max="17" width="6" bestFit="1" customWidth="1"/>
    <col min="18" max="18" width="15" bestFit="1" customWidth="1"/>
    <col min="19" max="19" width="6.85546875" bestFit="1" customWidth="1"/>
    <col min="20" max="20" width="6.5703125" bestFit="1" customWidth="1"/>
    <col min="21" max="21" width="15.28515625" customWidth="1"/>
    <col min="22" max="22" width="7.28515625" bestFit="1" customWidth="1"/>
    <col min="23" max="23" width="14.85546875" customWidth="1"/>
    <col min="24" max="24" width="6.85546875" bestFit="1" customWidth="1"/>
    <col min="25" max="25" width="14.42578125" customWidth="1"/>
    <col min="26" max="26" width="8.42578125" bestFit="1" customWidth="1"/>
    <col min="27" max="27" width="15" customWidth="1"/>
    <col min="28" max="28" width="7.28515625" bestFit="1" customWidth="1"/>
    <col min="29" max="29" width="23.85546875" customWidth="1"/>
  </cols>
  <sheetData>
    <row r="1" spans="1:29" s="1" customFormat="1" ht="21.75" thickBot="1">
      <c r="B1" s="2" t="s">
        <v>59</v>
      </c>
      <c r="D1" s="3"/>
      <c r="E1" s="3"/>
      <c r="F1" s="3"/>
      <c r="G1" s="3"/>
      <c r="H1" s="3"/>
      <c r="I1" s="3"/>
      <c r="J1" s="3"/>
      <c r="K1" s="3"/>
      <c r="L1" s="3"/>
      <c r="R1" s="3"/>
      <c r="S1" s="3"/>
      <c r="T1" s="3"/>
      <c r="W1" s="4"/>
      <c r="AA1" s="3"/>
      <c r="AB1" s="3"/>
      <c r="AC1" s="3"/>
    </row>
    <row r="2" spans="1:29">
      <c r="E2" s="5" t="s">
        <v>0</v>
      </c>
      <c r="F2" s="6">
        <v>194</v>
      </c>
      <c r="G2" s="7" t="s">
        <v>0</v>
      </c>
      <c r="H2" s="8">
        <v>196</v>
      </c>
      <c r="I2" s="7" t="s">
        <v>0</v>
      </c>
      <c r="J2" s="8">
        <v>190</v>
      </c>
      <c r="K2" s="9" t="s">
        <v>1</v>
      </c>
      <c r="L2" s="7" t="s">
        <v>0</v>
      </c>
      <c r="M2" s="8">
        <v>181</v>
      </c>
      <c r="N2" s="9" t="s">
        <v>1</v>
      </c>
      <c r="O2" s="7" t="s">
        <v>0</v>
      </c>
      <c r="P2" s="8">
        <v>180</v>
      </c>
      <c r="Q2" s="9" t="s">
        <v>1</v>
      </c>
      <c r="R2" s="46" t="s">
        <v>61</v>
      </c>
      <c r="S2" s="47">
        <v>97.11</v>
      </c>
      <c r="T2" s="48" t="s">
        <v>1</v>
      </c>
      <c r="U2" s="10" t="s">
        <v>0</v>
      </c>
      <c r="V2" s="11">
        <v>198</v>
      </c>
      <c r="W2" s="12" t="s">
        <v>0</v>
      </c>
      <c r="X2" s="13">
        <v>1974</v>
      </c>
      <c r="Y2" s="12" t="s">
        <v>0</v>
      </c>
      <c r="Z2" s="14">
        <v>1964</v>
      </c>
      <c r="AA2" s="5" t="s">
        <v>0</v>
      </c>
      <c r="AB2" s="6"/>
    </row>
    <row r="3" spans="1:29">
      <c r="A3" t="s">
        <v>2</v>
      </c>
      <c r="B3" t="s">
        <v>3</v>
      </c>
      <c r="C3" t="s">
        <v>2</v>
      </c>
      <c r="D3" s="15" t="s">
        <v>4</v>
      </c>
      <c r="E3" s="16" t="s">
        <v>5</v>
      </c>
      <c r="F3" s="17" t="s">
        <v>6</v>
      </c>
      <c r="G3" s="18" t="s">
        <v>7</v>
      </c>
      <c r="H3" s="19" t="s">
        <v>8</v>
      </c>
      <c r="I3" s="18" t="s">
        <v>7</v>
      </c>
      <c r="J3" s="20" t="s">
        <v>9</v>
      </c>
      <c r="K3" s="21">
        <v>0.03</v>
      </c>
      <c r="L3" s="18" t="s">
        <v>10</v>
      </c>
      <c r="M3" s="20" t="s">
        <v>11</v>
      </c>
      <c r="N3" s="21">
        <v>0.03</v>
      </c>
      <c r="O3" s="18" t="s">
        <v>10</v>
      </c>
      <c r="P3" s="20" t="s">
        <v>12</v>
      </c>
      <c r="Q3" s="21">
        <v>0.05</v>
      </c>
      <c r="R3" s="54" t="s">
        <v>60</v>
      </c>
      <c r="S3" s="49" t="s">
        <v>62</v>
      </c>
      <c r="T3" s="50">
        <v>0.03</v>
      </c>
      <c r="U3" s="22" t="s">
        <v>13</v>
      </c>
      <c r="V3" s="23" t="s">
        <v>8</v>
      </c>
      <c r="W3" s="24" t="s">
        <v>14</v>
      </c>
      <c r="X3" s="25" t="s">
        <v>8</v>
      </c>
      <c r="Y3" s="24" t="s">
        <v>15</v>
      </c>
      <c r="Z3" s="26" t="s">
        <v>8</v>
      </c>
      <c r="AA3" s="16" t="s">
        <v>56</v>
      </c>
      <c r="AB3" s="17" t="s">
        <v>6</v>
      </c>
      <c r="AC3" s="15" t="s">
        <v>4</v>
      </c>
    </row>
    <row r="4" spans="1:29">
      <c r="A4" s="27">
        <f>C4</f>
        <v>298.17319656553525</v>
      </c>
      <c r="B4" s="28">
        <v>1</v>
      </c>
      <c r="C4" s="27">
        <f>J4+K4+M4+N4+P4+Q4+V4+X4+Z4+AB4</f>
        <v>298.17319656553525</v>
      </c>
      <c r="D4" s="42" t="s">
        <v>20</v>
      </c>
      <c r="E4" s="32">
        <v>194</v>
      </c>
      <c r="F4" s="41">
        <v>100</v>
      </c>
      <c r="G4" s="34"/>
      <c r="H4" s="43"/>
      <c r="I4" s="34"/>
      <c r="J4" s="35"/>
      <c r="K4" s="36"/>
      <c r="L4" s="34"/>
      <c r="M4" s="35"/>
      <c r="N4" s="36"/>
      <c r="O4" s="34"/>
      <c r="P4" s="35"/>
      <c r="Q4" s="36"/>
      <c r="R4" s="51"/>
      <c r="S4" s="52"/>
      <c r="T4" s="53"/>
      <c r="U4" s="37">
        <v>198</v>
      </c>
      <c r="V4" s="38">
        <f>U4*100/198</f>
        <v>100</v>
      </c>
      <c r="W4" s="39">
        <v>1950</v>
      </c>
      <c r="X4" s="40">
        <f>W4*100/1974</f>
        <v>98.784194528875375</v>
      </c>
      <c r="Y4" s="39">
        <v>1952</v>
      </c>
      <c r="Z4" s="40">
        <f>Y4*100/1964</f>
        <v>99.389002036659875</v>
      </c>
      <c r="AA4" s="30"/>
      <c r="AB4" s="31"/>
      <c r="AC4" s="42" t="s">
        <v>20</v>
      </c>
    </row>
    <row r="5" spans="1:29">
      <c r="A5" s="27">
        <f>C5</f>
        <v>295.69811174222491</v>
      </c>
      <c r="B5" s="28">
        <v>2</v>
      </c>
      <c r="C5" s="27">
        <f>F5+H5+J5+K5+M5+N5+P5+Q5+V5+X5+Z5+AB5</f>
        <v>295.69811174222491</v>
      </c>
      <c r="D5" s="44" t="s">
        <v>24</v>
      </c>
      <c r="E5" s="30"/>
      <c r="F5" s="31"/>
      <c r="G5" s="34"/>
      <c r="H5" s="43"/>
      <c r="I5" s="34"/>
      <c r="J5" s="35"/>
      <c r="K5" s="36"/>
      <c r="L5" s="34"/>
      <c r="M5" s="35"/>
      <c r="N5" s="36"/>
      <c r="O5" s="34"/>
      <c r="P5" s="35"/>
      <c r="Q5" s="36"/>
      <c r="R5" s="51"/>
      <c r="S5" s="52"/>
      <c r="T5" s="53"/>
      <c r="U5" s="37">
        <v>195</v>
      </c>
      <c r="V5" s="38">
        <f>U5*100/198</f>
        <v>98.484848484848484</v>
      </c>
      <c r="W5" s="39">
        <v>1921</v>
      </c>
      <c r="X5" s="40">
        <f>W5*100/1974</f>
        <v>97.315096251266468</v>
      </c>
      <c r="Y5" s="39">
        <v>1962</v>
      </c>
      <c r="Z5" s="40">
        <f>Y5*100/1964</f>
        <v>99.898167006109986</v>
      </c>
      <c r="AA5" s="30"/>
      <c r="AB5" s="31"/>
      <c r="AC5" s="44" t="s">
        <v>24</v>
      </c>
    </row>
    <row r="6" spans="1:29">
      <c r="A6" s="27">
        <f>C6</f>
        <v>293.97287086003121</v>
      </c>
      <c r="B6" s="28">
        <v>3</v>
      </c>
      <c r="C6" s="27">
        <f>F6+H6+J6+K6+M6+N6+P6+Q6+V6+X6+Z6+AB6</f>
        <v>293.97287086003121</v>
      </c>
      <c r="D6" s="29" t="s">
        <v>25</v>
      </c>
      <c r="E6" s="30"/>
      <c r="F6" s="31"/>
      <c r="G6" s="34"/>
      <c r="H6" s="43"/>
      <c r="I6" s="34"/>
      <c r="J6" s="35"/>
      <c r="K6" s="36"/>
      <c r="L6" s="34"/>
      <c r="M6" s="35"/>
      <c r="N6" s="36"/>
      <c r="O6" s="34"/>
      <c r="P6" s="35"/>
      <c r="Q6" s="36"/>
      <c r="R6" s="51"/>
      <c r="S6" s="52"/>
      <c r="T6" s="53"/>
      <c r="U6" s="37">
        <v>194</v>
      </c>
      <c r="V6" s="38">
        <f>U6*100/198</f>
        <v>97.979797979797979</v>
      </c>
      <c r="W6" s="39">
        <v>1914</v>
      </c>
      <c r="X6" s="40">
        <f>W6*100/1974</f>
        <v>96.960486322188444</v>
      </c>
      <c r="Y6" s="39">
        <v>1945</v>
      </c>
      <c r="Z6" s="40">
        <f>Y6*100/1964</f>
        <v>99.032586558044812</v>
      </c>
      <c r="AA6" s="30"/>
      <c r="AB6" s="31"/>
      <c r="AC6" s="29" t="s">
        <v>25</v>
      </c>
    </row>
    <row r="7" spans="1:29">
      <c r="A7" s="27">
        <f>C7</f>
        <v>292.5490019891372</v>
      </c>
      <c r="B7" s="28">
        <v>4</v>
      </c>
      <c r="C7" s="27">
        <f>F7+H7+J7+K7+M7+N7+P7+Q7+V7+X7+Z7+AB7</f>
        <v>292.5490019891372</v>
      </c>
      <c r="D7" s="29" t="s">
        <v>28</v>
      </c>
      <c r="E7" s="30"/>
      <c r="F7" s="31"/>
      <c r="G7" s="34"/>
      <c r="H7" s="43"/>
      <c r="I7" s="34"/>
      <c r="J7" s="35"/>
      <c r="K7" s="36"/>
      <c r="L7" s="34"/>
      <c r="M7" s="35"/>
      <c r="N7" s="36"/>
      <c r="O7" s="34"/>
      <c r="P7" s="35"/>
      <c r="Q7" s="36"/>
      <c r="R7" s="51"/>
      <c r="S7" s="52"/>
      <c r="T7" s="53"/>
      <c r="U7" s="37">
        <v>193</v>
      </c>
      <c r="V7" s="38">
        <f>U7*100/198</f>
        <v>97.474747474747474</v>
      </c>
      <c r="W7" s="39">
        <v>1923</v>
      </c>
      <c r="X7" s="40">
        <f>W7*100/1974</f>
        <v>97.416413373860181</v>
      </c>
      <c r="Y7" s="39">
        <v>1918</v>
      </c>
      <c r="Z7" s="40">
        <f>Y7*100/1964</f>
        <v>97.657841140529527</v>
      </c>
      <c r="AA7" s="30"/>
      <c r="AB7" s="31"/>
      <c r="AC7" s="29" t="s">
        <v>28</v>
      </c>
    </row>
    <row r="8" spans="1:29">
      <c r="A8" s="27">
        <f>C8</f>
        <v>290.8901037188943</v>
      </c>
      <c r="B8" s="28">
        <v>5</v>
      </c>
      <c r="C8" s="27">
        <f>F8+H8+J8+K8+M8+N8+P8+Q8+V8+X8+Z8+AB8</f>
        <v>290.8901037188943</v>
      </c>
      <c r="D8" s="29" t="s">
        <v>30</v>
      </c>
      <c r="E8" s="30"/>
      <c r="F8" s="31"/>
      <c r="G8" s="34"/>
      <c r="H8" s="43"/>
      <c r="I8" s="34"/>
      <c r="J8" s="35"/>
      <c r="K8" s="36"/>
      <c r="L8" s="34"/>
      <c r="M8" s="35"/>
      <c r="N8" s="36"/>
      <c r="O8" s="34"/>
      <c r="P8" s="35"/>
      <c r="Q8" s="36"/>
      <c r="R8" s="51"/>
      <c r="S8" s="52"/>
      <c r="T8" s="53"/>
      <c r="U8" s="37">
        <v>188</v>
      </c>
      <c r="V8" s="38">
        <f>U8*100/198</f>
        <v>94.949494949494948</v>
      </c>
      <c r="W8" s="39">
        <v>1920</v>
      </c>
      <c r="X8" s="40">
        <f>W8*100/1974</f>
        <v>97.264437689969611</v>
      </c>
      <c r="Y8" s="39">
        <v>1938</v>
      </c>
      <c r="Z8" s="40">
        <f>Y8*100/1964</f>
        <v>98.676171079429736</v>
      </c>
      <c r="AA8" s="30"/>
      <c r="AB8" s="31"/>
      <c r="AC8" s="29" t="s">
        <v>30</v>
      </c>
    </row>
    <row r="9" spans="1:29">
      <c r="A9" s="27">
        <f>C9</f>
        <v>282.68188911505285</v>
      </c>
      <c r="B9" s="28">
        <v>6</v>
      </c>
      <c r="C9" s="27">
        <f>J9+K9+M9+N9+P9+Q9+V9+X9+Z9+AB9</f>
        <v>282.68188911505285</v>
      </c>
      <c r="D9" s="29" t="s">
        <v>16</v>
      </c>
      <c r="E9" s="30"/>
      <c r="F9" s="31"/>
      <c r="G9" s="32">
        <v>177</v>
      </c>
      <c r="H9" s="33">
        <f>G9*100/196</f>
        <v>90.306122448979593</v>
      </c>
      <c r="I9" s="34">
        <v>157</v>
      </c>
      <c r="J9" s="35">
        <f>I9*100/190</f>
        <v>82.631578947368425</v>
      </c>
      <c r="K9" s="36">
        <f>J9*3%</f>
        <v>2.4789473684210526</v>
      </c>
      <c r="L9" s="34">
        <v>176</v>
      </c>
      <c r="M9" s="35">
        <f>L9*100/181</f>
        <v>97.237569060773481</v>
      </c>
      <c r="N9" s="36">
        <f>M9*3%</f>
        <v>2.9171270718232045</v>
      </c>
      <c r="O9" s="34">
        <v>167</v>
      </c>
      <c r="P9" s="35">
        <f>O9*100/180</f>
        <v>92.777777777777771</v>
      </c>
      <c r="Q9" s="36">
        <f>P9*5%</f>
        <v>4.6388888888888884</v>
      </c>
      <c r="R9" s="51"/>
      <c r="S9" s="52"/>
      <c r="T9" s="53"/>
      <c r="U9" s="37"/>
      <c r="V9" s="38"/>
      <c r="W9" s="39"/>
      <c r="X9" s="40"/>
      <c r="Y9" s="39"/>
      <c r="Z9" s="40"/>
      <c r="AA9" s="30"/>
      <c r="AB9" s="31"/>
      <c r="AC9" s="29" t="s">
        <v>16</v>
      </c>
    </row>
    <row r="10" spans="1:29">
      <c r="A10" s="27">
        <f>C10</f>
        <v>282.05500538240381</v>
      </c>
      <c r="B10" s="28">
        <v>7</v>
      </c>
      <c r="C10" s="27">
        <f>F10+H10+J10+K10+M10+N10+P10+Q10+S10+T10+V10+X10+Z10+AB10</f>
        <v>282.05500538240381</v>
      </c>
      <c r="D10" s="45" t="s">
        <v>48</v>
      </c>
      <c r="E10" s="30"/>
      <c r="F10" s="31"/>
      <c r="G10" s="34"/>
      <c r="H10" s="43"/>
      <c r="I10" s="34"/>
      <c r="J10" s="35"/>
      <c r="K10" s="36"/>
      <c r="L10" s="34"/>
      <c r="M10" s="35"/>
      <c r="N10" s="36"/>
      <c r="O10" s="34"/>
      <c r="P10" s="35"/>
      <c r="Q10" s="36"/>
      <c r="R10" s="51">
        <v>86.02</v>
      </c>
      <c r="S10" s="52">
        <f>R10*100/97.11</f>
        <v>88.5799608691175</v>
      </c>
      <c r="T10" s="53">
        <f>S10*3%</f>
        <v>2.6573988260735248</v>
      </c>
      <c r="U10" s="37"/>
      <c r="V10" s="38"/>
      <c r="W10" s="39">
        <v>1844</v>
      </c>
      <c r="X10" s="40">
        <f>W10*100/1974</f>
        <v>93.41438703140831</v>
      </c>
      <c r="Y10" s="39">
        <v>1913</v>
      </c>
      <c r="Z10" s="40">
        <f>Y10*100/1964</f>
        <v>97.403258655804478</v>
      </c>
      <c r="AA10" s="30"/>
      <c r="AB10" s="31"/>
      <c r="AC10" s="45" t="s">
        <v>48</v>
      </c>
    </row>
    <row r="11" spans="1:29">
      <c r="A11" s="27">
        <f>C11</f>
        <v>269.14016671513036</v>
      </c>
      <c r="B11" s="28">
        <v>8</v>
      </c>
      <c r="C11" s="27">
        <f>J11+K11+M11+N11+P11+Q11+V11+X11+Z11+AB11</f>
        <v>269.14016671513036</v>
      </c>
      <c r="D11" s="29" t="s">
        <v>17</v>
      </c>
      <c r="E11" s="30"/>
      <c r="F11" s="31"/>
      <c r="G11" s="32">
        <v>186</v>
      </c>
      <c r="H11" s="33">
        <f>G11*100/196</f>
        <v>94.897959183673464</v>
      </c>
      <c r="I11" s="34">
        <v>149</v>
      </c>
      <c r="J11" s="35">
        <f>I11*100/190</f>
        <v>78.421052631578945</v>
      </c>
      <c r="K11" s="36">
        <f>J11*3%</f>
        <v>2.3526315789473684</v>
      </c>
      <c r="L11" s="34">
        <v>167</v>
      </c>
      <c r="M11" s="35">
        <f>L11*100/181</f>
        <v>92.265193370165747</v>
      </c>
      <c r="N11" s="36">
        <f>M11*3%</f>
        <v>2.7679558011049723</v>
      </c>
      <c r="O11" s="34">
        <v>160</v>
      </c>
      <c r="P11" s="35">
        <f>O11*100/180</f>
        <v>88.888888888888886</v>
      </c>
      <c r="Q11" s="36">
        <f>P11*5%</f>
        <v>4.4444444444444446</v>
      </c>
      <c r="R11" s="51"/>
      <c r="S11" s="52"/>
      <c r="T11" s="53"/>
      <c r="U11" s="37"/>
      <c r="V11" s="38"/>
      <c r="W11" s="39"/>
      <c r="X11" s="40"/>
      <c r="Y11" s="39"/>
      <c r="Z11" s="40"/>
      <c r="AA11" s="30"/>
      <c r="AB11" s="31"/>
      <c r="AC11" s="29" t="s">
        <v>17</v>
      </c>
    </row>
    <row r="12" spans="1:29">
      <c r="A12" s="27">
        <f>C12</f>
        <v>268.67556460211301</v>
      </c>
      <c r="B12" s="28">
        <v>9</v>
      </c>
      <c r="C12" s="27">
        <f>J12+K12+M12+N12+P12+Q12+V12+X12+Z12+AB12</f>
        <v>268.67556460211301</v>
      </c>
      <c r="D12" s="29" t="s">
        <v>18</v>
      </c>
      <c r="E12" s="30"/>
      <c r="F12" s="31"/>
      <c r="G12" s="32">
        <v>187</v>
      </c>
      <c r="H12" s="33">
        <f>G12*100/196</f>
        <v>95.408163265306129</v>
      </c>
      <c r="I12" s="34">
        <v>162</v>
      </c>
      <c r="J12" s="35">
        <f>I12*100/190</f>
        <v>85.263157894736835</v>
      </c>
      <c r="K12" s="36">
        <f>J12*3%</f>
        <v>2.5578947368421048</v>
      </c>
      <c r="L12" s="34">
        <v>162</v>
      </c>
      <c r="M12" s="35">
        <f>L12*100/181</f>
        <v>89.502762430939228</v>
      </c>
      <c r="N12" s="36">
        <f>M12*3%</f>
        <v>2.6850828729281768</v>
      </c>
      <c r="O12" s="34">
        <v>152</v>
      </c>
      <c r="P12" s="35">
        <f>O12*100/180</f>
        <v>84.444444444444443</v>
      </c>
      <c r="Q12" s="36">
        <f>P12*5%</f>
        <v>4.2222222222222223</v>
      </c>
      <c r="R12" s="51"/>
      <c r="S12" s="52"/>
      <c r="T12" s="53"/>
      <c r="U12" s="37"/>
      <c r="V12" s="38"/>
      <c r="W12" s="39"/>
      <c r="X12" s="40"/>
      <c r="Y12" s="39"/>
      <c r="Z12" s="40"/>
      <c r="AA12" s="30"/>
      <c r="AB12" s="31"/>
      <c r="AC12" s="29" t="s">
        <v>18</v>
      </c>
    </row>
    <row r="13" spans="1:29">
      <c r="A13" s="27">
        <f>C13</f>
        <v>268.53580013569837</v>
      </c>
      <c r="B13" s="28">
        <v>10</v>
      </c>
      <c r="C13" s="27">
        <f>J13+K13+M13+N13+P13+Q13+V13+X13+Z13+AB13</f>
        <v>268.53580013569837</v>
      </c>
      <c r="D13" s="29" t="s">
        <v>19</v>
      </c>
      <c r="E13" s="32">
        <v>188</v>
      </c>
      <c r="F13" s="41">
        <f>E13*100/194</f>
        <v>96.907216494845358</v>
      </c>
      <c r="G13" s="32">
        <v>189</v>
      </c>
      <c r="H13" s="33">
        <f>G13*100/196</f>
        <v>96.428571428571431</v>
      </c>
      <c r="I13" s="34">
        <v>174</v>
      </c>
      <c r="J13" s="35">
        <f>I13*100/190</f>
        <v>91.578947368421055</v>
      </c>
      <c r="K13" s="36">
        <f>J13*3%</f>
        <v>2.7473684210526317</v>
      </c>
      <c r="L13" s="34">
        <v>178</v>
      </c>
      <c r="M13" s="35">
        <f>L13*100/181</f>
        <v>98.342541436464089</v>
      </c>
      <c r="N13" s="36">
        <f>M13*3%</f>
        <v>2.9502762430939224</v>
      </c>
      <c r="O13" s="34">
        <v>125</v>
      </c>
      <c r="P13" s="35">
        <f>O13*100/180</f>
        <v>69.444444444444443</v>
      </c>
      <c r="Q13" s="36">
        <f>P13*5%</f>
        <v>3.4722222222222223</v>
      </c>
      <c r="R13" s="51"/>
      <c r="S13" s="52"/>
      <c r="T13" s="53"/>
      <c r="U13" s="37"/>
      <c r="V13" s="38"/>
      <c r="W13" s="39"/>
      <c r="X13" s="40"/>
      <c r="Y13" s="39"/>
      <c r="Z13" s="40"/>
      <c r="AA13" s="30"/>
      <c r="AB13" s="31"/>
      <c r="AC13" s="29" t="s">
        <v>19</v>
      </c>
    </row>
    <row r="14" spans="1:29">
      <c r="A14" s="27">
        <f>C14</f>
        <v>196.42299281474538</v>
      </c>
      <c r="B14" s="28">
        <v>11</v>
      </c>
      <c r="C14" s="27">
        <f>F14+H14+J14+K14+M14+N14+P14+Q14+V14+X14+Z14+AB14</f>
        <v>196.42299281474538</v>
      </c>
      <c r="D14" s="29" t="s">
        <v>21</v>
      </c>
      <c r="E14" s="30">
        <v>190</v>
      </c>
      <c r="F14" s="31">
        <f>E14*100/194</f>
        <v>97.9381443298969</v>
      </c>
      <c r="G14" s="34"/>
      <c r="H14" s="43"/>
      <c r="I14" s="34"/>
      <c r="J14" s="35"/>
      <c r="K14" s="36"/>
      <c r="L14" s="34"/>
      <c r="M14" s="35"/>
      <c r="N14" s="36"/>
      <c r="O14" s="34"/>
      <c r="P14" s="35"/>
      <c r="Q14" s="36"/>
      <c r="R14" s="51"/>
      <c r="S14" s="52"/>
      <c r="T14" s="53"/>
      <c r="U14" s="37">
        <v>195</v>
      </c>
      <c r="V14" s="38">
        <f>U14*100/198</f>
        <v>98.484848484848484</v>
      </c>
      <c r="W14" s="39"/>
      <c r="X14" s="40"/>
      <c r="Y14" s="39"/>
      <c r="Z14" s="40"/>
      <c r="AA14" s="30"/>
      <c r="AB14" s="31"/>
      <c r="AC14" s="29" t="s">
        <v>21</v>
      </c>
    </row>
    <row r="15" spans="1:29">
      <c r="A15" s="27">
        <f>C15</f>
        <v>195.98946178115915</v>
      </c>
      <c r="B15" s="28">
        <v>12</v>
      </c>
      <c r="C15" s="27">
        <f>F15+H15+J15+K15+M15+N15+P15+Q15+V15+X15+Z15+AB15</f>
        <v>195.98946178115915</v>
      </c>
      <c r="D15" s="45" t="s">
        <v>57</v>
      </c>
      <c r="E15" s="30"/>
      <c r="F15" s="31"/>
      <c r="G15" s="34"/>
      <c r="H15" s="43"/>
      <c r="I15" s="34"/>
      <c r="J15" s="35"/>
      <c r="K15" s="36"/>
      <c r="L15" s="34"/>
      <c r="M15" s="35"/>
      <c r="N15" s="36"/>
      <c r="O15" s="34"/>
      <c r="P15" s="35"/>
      <c r="Q15" s="36"/>
      <c r="R15" s="51"/>
      <c r="S15" s="52"/>
      <c r="T15" s="53"/>
      <c r="U15" s="37"/>
      <c r="V15" s="38"/>
      <c r="W15" s="39">
        <v>1928</v>
      </c>
      <c r="X15" s="40">
        <f>W15*100/1974</f>
        <v>97.669706180344477</v>
      </c>
      <c r="Y15" s="39">
        <v>1931</v>
      </c>
      <c r="Z15" s="40">
        <f>Y15*100/1964</f>
        <v>98.319755600814659</v>
      </c>
      <c r="AA15" s="30"/>
      <c r="AB15" s="31"/>
      <c r="AC15" s="45" t="s">
        <v>57</v>
      </c>
    </row>
    <row r="16" spans="1:29">
      <c r="A16" s="27">
        <f>C16</f>
        <v>194.48128703447853</v>
      </c>
      <c r="B16" s="28">
        <v>13</v>
      </c>
      <c r="C16" s="27">
        <f>F16+H16+J16+K16+M16+N16+P16+Q16+V16+X16+Z16+AB16</f>
        <v>194.48128703447853</v>
      </c>
      <c r="D16" s="29" t="s">
        <v>23</v>
      </c>
      <c r="E16" s="30"/>
      <c r="F16" s="31"/>
      <c r="G16" s="34"/>
      <c r="H16" s="43"/>
      <c r="I16" s="34"/>
      <c r="J16" s="35"/>
      <c r="K16" s="36"/>
      <c r="L16" s="34"/>
      <c r="M16" s="35"/>
      <c r="N16" s="36"/>
      <c r="O16" s="34"/>
      <c r="P16" s="35"/>
      <c r="Q16" s="36"/>
      <c r="R16" s="51"/>
      <c r="S16" s="52"/>
      <c r="T16" s="53"/>
      <c r="U16" s="37">
        <v>196</v>
      </c>
      <c r="V16" s="38">
        <f>U16*100/198</f>
        <v>98.98989898989899</v>
      </c>
      <c r="W16" s="39">
        <v>1885</v>
      </c>
      <c r="X16" s="40">
        <f>W16*100/1974</f>
        <v>95.491388044579537</v>
      </c>
      <c r="Y16" s="39"/>
      <c r="Z16" s="40"/>
      <c r="AA16" s="30"/>
      <c r="AB16" s="31"/>
      <c r="AC16" s="29" t="s">
        <v>23</v>
      </c>
    </row>
    <row r="17" spans="1:29">
      <c r="A17" s="27">
        <f>C17</f>
        <v>193.34954200946314</v>
      </c>
      <c r="B17" s="28">
        <v>14</v>
      </c>
      <c r="C17" s="27">
        <f>F17+H17+J17+K17+M17+N17+P17+Q17+V17+X17+Z17+AB17</f>
        <v>193.34954200946314</v>
      </c>
      <c r="D17" s="29" t="s">
        <v>50</v>
      </c>
      <c r="E17" s="30"/>
      <c r="F17" s="31"/>
      <c r="G17" s="34"/>
      <c r="H17" s="43"/>
      <c r="I17" s="34"/>
      <c r="J17" s="35"/>
      <c r="K17" s="36"/>
      <c r="L17" s="34"/>
      <c r="M17" s="35"/>
      <c r="N17" s="36"/>
      <c r="O17" s="34"/>
      <c r="P17" s="35"/>
      <c r="Q17" s="36"/>
      <c r="R17" s="51"/>
      <c r="S17" s="52"/>
      <c r="T17" s="53"/>
      <c r="U17" s="37"/>
      <c r="V17" s="38"/>
      <c r="W17" s="39">
        <v>1898</v>
      </c>
      <c r="X17" s="40">
        <f>W17*100/1974</f>
        <v>96.149949341438699</v>
      </c>
      <c r="Y17" s="39">
        <v>1909</v>
      </c>
      <c r="Z17" s="40">
        <f>Y17*100/1964</f>
        <v>97.199592668024437</v>
      </c>
      <c r="AA17" s="30"/>
      <c r="AB17" s="31"/>
      <c r="AC17" s="29" t="s">
        <v>50</v>
      </c>
    </row>
    <row r="18" spans="1:29">
      <c r="A18" s="27">
        <f>C18</f>
        <v>191.88639023399341</v>
      </c>
      <c r="B18" s="28">
        <v>15</v>
      </c>
      <c r="C18" s="27">
        <f>F18+H18+J18+K18+M18+N18+P18+Q18+S18+T18+V18+X18+Z18+AB18</f>
        <v>191.88639023399341</v>
      </c>
      <c r="D18" s="29" t="s">
        <v>53</v>
      </c>
      <c r="E18" s="30"/>
      <c r="F18" s="31"/>
      <c r="G18" s="34"/>
      <c r="H18" s="43"/>
      <c r="I18" s="34"/>
      <c r="J18" s="35"/>
      <c r="K18" s="36"/>
      <c r="L18" s="34"/>
      <c r="M18" s="35"/>
      <c r="N18" s="36"/>
      <c r="O18" s="34"/>
      <c r="P18" s="35"/>
      <c r="Q18" s="36"/>
      <c r="R18" s="51">
        <v>89.02</v>
      </c>
      <c r="S18" s="52">
        <f>R18*100/97.11</f>
        <v>91.669241066831432</v>
      </c>
      <c r="T18" s="53">
        <f>S18*3%</f>
        <v>2.7500772320049429</v>
      </c>
      <c r="U18" s="37"/>
      <c r="V18" s="38"/>
      <c r="W18" s="39">
        <v>1924</v>
      </c>
      <c r="X18" s="40">
        <f>W18*100/1974</f>
        <v>97.467071935157037</v>
      </c>
      <c r="Y18" s="39"/>
      <c r="Z18" s="40"/>
      <c r="AA18" s="30"/>
      <c r="AB18" s="31"/>
      <c r="AC18" s="29" t="s">
        <v>53</v>
      </c>
    </row>
    <row r="19" spans="1:29">
      <c r="A19" s="27">
        <f>C19</f>
        <v>190.77371654691242</v>
      </c>
      <c r="B19" s="28">
        <v>16</v>
      </c>
      <c r="C19" s="27">
        <f>F19+H19+J19+K19+M19+N19+P19+Q19+V19+X19+Z19+AB19</f>
        <v>190.77371654691242</v>
      </c>
      <c r="D19" s="44" t="s">
        <v>22</v>
      </c>
      <c r="E19" s="30">
        <v>181</v>
      </c>
      <c r="F19" s="31">
        <f>E19*100/194</f>
        <v>93.298969072164951</v>
      </c>
      <c r="G19" s="34"/>
      <c r="H19" s="43"/>
      <c r="I19" s="34"/>
      <c r="J19" s="35"/>
      <c r="K19" s="36"/>
      <c r="L19" s="34"/>
      <c r="M19" s="35"/>
      <c r="N19" s="36"/>
      <c r="O19" s="34"/>
      <c r="P19" s="35"/>
      <c r="Q19" s="36"/>
      <c r="R19" s="51"/>
      <c r="S19" s="52"/>
      <c r="T19" s="53"/>
      <c r="U19" s="37">
        <v>193</v>
      </c>
      <c r="V19" s="38">
        <f>U19*100/198</f>
        <v>97.474747474747474</v>
      </c>
      <c r="W19" s="39"/>
      <c r="X19" s="40"/>
      <c r="Y19" s="39"/>
      <c r="Z19" s="40"/>
      <c r="AA19" s="30"/>
      <c r="AB19" s="31"/>
      <c r="AC19" s="44" t="s">
        <v>22</v>
      </c>
    </row>
    <row r="20" spans="1:29">
      <c r="A20" s="27">
        <f>C20</f>
        <v>190.69179782022644</v>
      </c>
      <c r="B20" s="28">
        <v>17</v>
      </c>
      <c r="C20" s="27">
        <f>F20+H20+J20+K20+M20+N20+P20+Q20+S20+T20+V20+X20+Z20+AB20</f>
        <v>190.69179782022644</v>
      </c>
      <c r="D20" s="29" t="s">
        <v>54</v>
      </c>
      <c r="E20" s="30"/>
      <c r="F20" s="31"/>
      <c r="G20" s="34"/>
      <c r="H20" s="43"/>
      <c r="I20" s="34"/>
      <c r="J20" s="35"/>
      <c r="K20" s="36"/>
      <c r="L20" s="34"/>
      <c r="M20" s="35"/>
      <c r="N20" s="36"/>
      <c r="O20" s="34"/>
      <c r="P20" s="35"/>
      <c r="Q20" s="36"/>
      <c r="R20" s="51">
        <v>89.04</v>
      </c>
      <c r="S20" s="52">
        <f>R20*100/97.11</f>
        <v>91.68983626814952</v>
      </c>
      <c r="T20" s="53">
        <f>S20*3%</f>
        <v>2.7506950880444854</v>
      </c>
      <c r="U20" s="37"/>
      <c r="V20" s="38"/>
      <c r="W20" s="39">
        <v>1900</v>
      </c>
      <c r="X20" s="40">
        <f>W20*100/1974</f>
        <v>96.251266464032426</v>
      </c>
      <c r="Y20" s="39"/>
      <c r="Z20" s="40"/>
      <c r="AA20" s="30"/>
      <c r="AB20" s="31"/>
      <c r="AC20" s="29" t="s">
        <v>54</v>
      </c>
    </row>
    <row r="21" spans="1:29">
      <c r="A21" s="27">
        <f>C21</f>
        <v>180.81015105547277</v>
      </c>
      <c r="B21" s="28">
        <v>18</v>
      </c>
      <c r="C21" s="27">
        <f>F21+H21+J21+K21+M21+N21+P21+Q21+S21+T21+V21+X21+Z21+AB21</f>
        <v>180.81015105547277</v>
      </c>
      <c r="D21" s="29" t="s">
        <v>55</v>
      </c>
      <c r="E21" s="30"/>
      <c r="F21" s="31"/>
      <c r="G21" s="34"/>
      <c r="H21" s="43"/>
      <c r="I21" s="34"/>
      <c r="J21" s="35"/>
      <c r="K21" s="36"/>
      <c r="L21" s="34"/>
      <c r="M21" s="35"/>
      <c r="N21" s="36"/>
      <c r="O21" s="34"/>
      <c r="P21" s="35"/>
      <c r="Q21" s="36"/>
      <c r="R21" s="51">
        <v>80.010000000000005</v>
      </c>
      <c r="S21" s="52">
        <f>R21*100/97.11</f>
        <v>82.39110287303059</v>
      </c>
      <c r="T21" s="53">
        <f>S21*3%</f>
        <v>2.4717330861909175</v>
      </c>
      <c r="U21" s="37"/>
      <c r="V21" s="38"/>
      <c r="W21" s="39">
        <v>1894</v>
      </c>
      <c r="X21" s="40">
        <f>W21*100/1974</f>
        <v>95.947315096251273</v>
      </c>
      <c r="Y21" s="39"/>
      <c r="Z21" s="40"/>
      <c r="AA21" s="30"/>
      <c r="AB21" s="31"/>
      <c r="AC21" s="29" t="s">
        <v>55</v>
      </c>
    </row>
    <row r="22" spans="1:29">
      <c r="A22" s="27">
        <f>C22</f>
        <v>100</v>
      </c>
      <c r="B22" s="28">
        <v>19</v>
      </c>
      <c r="C22" s="27">
        <f>F22+H22+J22+K22+M22+N22+P22+Q22+V22+X22+Z22+AB22</f>
        <v>100</v>
      </c>
      <c r="D22" s="29" t="s">
        <v>46</v>
      </c>
      <c r="E22" s="30"/>
      <c r="F22" s="31"/>
      <c r="G22" s="34"/>
      <c r="H22" s="43"/>
      <c r="I22" s="34"/>
      <c r="J22" s="35"/>
      <c r="K22" s="36"/>
      <c r="L22" s="34"/>
      <c r="M22" s="35"/>
      <c r="N22" s="36"/>
      <c r="O22" s="34"/>
      <c r="P22" s="35"/>
      <c r="Q22" s="36"/>
      <c r="R22" s="51"/>
      <c r="S22" s="52"/>
      <c r="T22" s="53"/>
      <c r="U22" s="37"/>
      <c r="V22" s="38"/>
      <c r="W22" s="39"/>
      <c r="X22" s="40"/>
      <c r="Y22" s="39">
        <v>1964</v>
      </c>
      <c r="Z22" s="40">
        <f>Y22*100/1964</f>
        <v>100</v>
      </c>
      <c r="AA22" s="30"/>
      <c r="AB22" s="31"/>
      <c r="AC22" s="29" t="s">
        <v>46</v>
      </c>
    </row>
    <row r="23" spans="1:29">
      <c r="A23" s="27">
        <f>C23</f>
        <v>98.981670061099791</v>
      </c>
      <c r="B23" s="28">
        <v>20</v>
      </c>
      <c r="C23" s="27">
        <f>F23+H23+J23+K23+M23+N23+P23+Q23+V23+X23+Z23+AB23</f>
        <v>98.981670061099791</v>
      </c>
      <c r="D23" s="29" t="s">
        <v>47</v>
      </c>
      <c r="E23" s="30"/>
      <c r="F23" s="31"/>
      <c r="G23" s="34"/>
      <c r="H23" s="43"/>
      <c r="I23" s="34"/>
      <c r="J23" s="35"/>
      <c r="K23" s="36"/>
      <c r="L23" s="34"/>
      <c r="M23" s="35"/>
      <c r="N23" s="36"/>
      <c r="O23" s="34"/>
      <c r="P23" s="35"/>
      <c r="Q23" s="36"/>
      <c r="R23" s="51"/>
      <c r="S23" s="52"/>
      <c r="T23" s="53"/>
      <c r="U23" s="37"/>
      <c r="V23" s="38"/>
      <c r="W23" s="39"/>
      <c r="X23" s="40"/>
      <c r="Y23" s="39">
        <v>1944</v>
      </c>
      <c r="Z23" s="40">
        <f>Y23*100/1964</f>
        <v>98.981670061099791</v>
      </c>
      <c r="AA23" s="30"/>
      <c r="AB23" s="31"/>
      <c r="AC23" s="29" t="s">
        <v>47</v>
      </c>
    </row>
    <row r="24" spans="1:29">
      <c r="A24" s="27">
        <f>C24</f>
        <v>97.9381443298969</v>
      </c>
      <c r="B24" s="28">
        <v>21</v>
      </c>
      <c r="C24" s="27">
        <f>F24+H24+J24+K24+M24+N24+P24+Q24+V24+X24+Z24+AB24</f>
        <v>97.9381443298969</v>
      </c>
      <c r="D24" s="29" t="s">
        <v>26</v>
      </c>
      <c r="E24" s="30">
        <v>190</v>
      </c>
      <c r="F24" s="31">
        <f>E24*100/194</f>
        <v>97.9381443298969</v>
      </c>
      <c r="G24" s="34"/>
      <c r="H24" s="43"/>
      <c r="I24" s="34"/>
      <c r="J24" s="35"/>
      <c r="K24" s="36"/>
      <c r="L24" s="34"/>
      <c r="M24" s="35"/>
      <c r="N24" s="36"/>
      <c r="O24" s="34"/>
      <c r="P24" s="35"/>
      <c r="Q24" s="36"/>
      <c r="R24" s="51"/>
      <c r="S24" s="52"/>
      <c r="T24" s="53"/>
      <c r="U24" s="37"/>
      <c r="V24" s="38"/>
      <c r="W24" s="39"/>
      <c r="X24" s="40"/>
      <c r="Y24" s="39"/>
      <c r="Z24" s="40"/>
      <c r="AA24" s="30"/>
      <c r="AB24" s="31"/>
      <c r="AC24" s="29" t="s">
        <v>26</v>
      </c>
    </row>
    <row r="25" spans="1:29">
      <c r="A25" s="27">
        <f>C25</f>
        <v>97.474747474747474</v>
      </c>
      <c r="B25" s="28">
        <v>22</v>
      </c>
      <c r="C25" s="27">
        <f>F25+H25+J25+K25+M25+N25+P25+Q25+V25+X25+Z25+AB25</f>
        <v>97.474747474747474</v>
      </c>
      <c r="D25" s="29" t="s">
        <v>27</v>
      </c>
      <c r="E25" s="30"/>
      <c r="F25" s="31"/>
      <c r="G25" s="34"/>
      <c r="H25" s="43"/>
      <c r="I25" s="34"/>
      <c r="J25" s="35"/>
      <c r="K25" s="36"/>
      <c r="L25" s="34"/>
      <c r="M25" s="35"/>
      <c r="N25" s="36"/>
      <c r="O25" s="34"/>
      <c r="P25" s="35"/>
      <c r="Q25" s="36"/>
      <c r="R25" s="51"/>
      <c r="S25" s="52"/>
      <c r="T25" s="53"/>
      <c r="U25" s="37">
        <v>193</v>
      </c>
      <c r="V25" s="38">
        <f>U25*100/198</f>
        <v>97.474747474747474</v>
      </c>
      <c r="W25" s="39"/>
      <c r="X25" s="40"/>
      <c r="Y25" s="39"/>
      <c r="Z25" s="40"/>
      <c r="AA25" s="30"/>
      <c r="AB25" s="31"/>
      <c r="AC25" s="29" t="s">
        <v>27</v>
      </c>
    </row>
    <row r="26" spans="1:29">
      <c r="A26" s="27">
        <f>C26</f>
        <v>97.250509164969444</v>
      </c>
      <c r="B26" s="28">
        <v>23</v>
      </c>
      <c r="C26" s="27">
        <f>F26+H26+J26+K26+M26+N26+P26+Q26+V26+X26+Z26+AB26</f>
        <v>97.250509164969444</v>
      </c>
      <c r="D26" s="29" t="s">
        <v>49</v>
      </c>
      <c r="E26" s="30"/>
      <c r="F26" s="31"/>
      <c r="G26" s="34"/>
      <c r="H26" s="43"/>
      <c r="I26" s="34"/>
      <c r="J26" s="35"/>
      <c r="K26" s="36"/>
      <c r="L26" s="34"/>
      <c r="M26" s="35"/>
      <c r="N26" s="36"/>
      <c r="O26" s="34"/>
      <c r="P26" s="35"/>
      <c r="Q26" s="36"/>
      <c r="R26" s="51"/>
      <c r="S26" s="52"/>
      <c r="T26" s="53"/>
      <c r="U26" s="37"/>
      <c r="V26" s="38"/>
      <c r="W26" s="39"/>
      <c r="X26" s="40"/>
      <c r="Y26" s="39">
        <v>1910</v>
      </c>
      <c r="Z26" s="40">
        <f>Y26*100/1964</f>
        <v>97.250509164969444</v>
      </c>
      <c r="AA26" s="30"/>
      <c r="AB26" s="31"/>
      <c r="AC26" s="29" t="s">
        <v>49</v>
      </c>
    </row>
    <row r="27" spans="1:29">
      <c r="A27" s="27">
        <f>C27</f>
        <v>96.639511201629333</v>
      </c>
      <c r="B27" s="28">
        <v>24</v>
      </c>
      <c r="C27" s="27">
        <f>F27+H27+J27+K27+M27+N27+P27+Q27+V27+X27+Z27+AB27</f>
        <v>96.639511201629333</v>
      </c>
      <c r="D27" s="29" t="s">
        <v>51</v>
      </c>
      <c r="E27" s="30"/>
      <c r="F27" s="31"/>
      <c r="G27" s="34"/>
      <c r="H27" s="43"/>
      <c r="I27" s="34"/>
      <c r="J27" s="35"/>
      <c r="K27" s="36"/>
      <c r="L27" s="34"/>
      <c r="M27" s="35"/>
      <c r="N27" s="36"/>
      <c r="O27" s="34"/>
      <c r="P27" s="35"/>
      <c r="Q27" s="36"/>
      <c r="R27" s="51"/>
      <c r="S27" s="52"/>
      <c r="T27" s="53"/>
      <c r="U27" s="37"/>
      <c r="V27" s="38"/>
      <c r="W27" s="39"/>
      <c r="X27" s="40"/>
      <c r="Y27" s="39">
        <v>1898</v>
      </c>
      <c r="Z27" s="40">
        <f>Y27*100/1964</f>
        <v>96.639511201629333</v>
      </c>
      <c r="AA27" s="30"/>
      <c r="AB27" s="31"/>
      <c r="AC27" s="29" t="s">
        <v>51</v>
      </c>
    </row>
    <row r="28" spans="1:29">
      <c r="A28" s="27">
        <f>C28</f>
        <v>95.360824742268036</v>
      </c>
      <c r="B28" s="28">
        <v>25</v>
      </c>
      <c r="C28" s="27">
        <f>F28+H28+J28+K28+M28+N28+P28+Q28+V28+X28+Z28+AB28</f>
        <v>95.360824742268036</v>
      </c>
      <c r="D28" s="29" t="s">
        <v>29</v>
      </c>
      <c r="E28" s="30">
        <v>185</v>
      </c>
      <c r="F28" s="31">
        <f>E28*100/194</f>
        <v>95.360824742268036</v>
      </c>
      <c r="G28" s="34"/>
      <c r="H28" s="43"/>
      <c r="I28" s="34"/>
      <c r="J28" s="35"/>
      <c r="K28" s="36"/>
      <c r="L28" s="34"/>
      <c r="M28" s="35"/>
      <c r="N28" s="36"/>
      <c r="O28" s="34"/>
      <c r="P28" s="35"/>
      <c r="Q28" s="36"/>
      <c r="R28" s="51"/>
      <c r="S28" s="52"/>
      <c r="T28" s="53"/>
      <c r="U28" s="37"/>
      <c r="V28" s="38"/>
      <c r="W28" s="39"/>
      <c r="X28" s="40"/>
      <c r="Y28" s="39"/>
      <c r="Z28" s="40"/>
      <c r="AA28" s="30"/>
      <c r="AB28" s="31"/>
      <c r="AC28" s="29" t="s">
        <v>29</v>
      </c>
    </row>
    <row r="29" spans="1:29">
      <c r="A29" s="27">
        <f>C29</f>
        <v>94.602851323828915</v>
      </c>
      <c r="B29" s="28">
        <v>26</v>
      </c>
      <c r="C29" s="27">
        <f>F29+H29+J29+K29+M29+N29+P29+Q29+V29+X29+Z29+AB29</f>
        <v>94.602851323828915</v>
      </c>
      <c r="D29" s="29" t="s">
        <v>52</v>
      </c>
      <c r="E29" s="30"/>
      <c r="F29" s="31"/>
      <c r="G29" s="34"/>
      <c r="H29" s="43"/>
      <c r="I29" s="34"/>
      <c r="J29" s="35"/>
      <c r="K29" s="36"/>
      <c r="L29" s="34"/>
      <c r="M29" s="35"/>
      <c r="N29" s="36"/>
      <c r="O29" s="34"/>
      <c r="P29" s="35"/>
      <c r="Q29" s="36"/>
      <c r="R29" s="51"/>
      <c r="S29" s="52"/>
      <c r="T29" s="53"/>
      <c r="U29" s="37"/>
      <c r="V29" s="38"/>
      <c r="W29" s="39"/>
      <c r="X29" s="40"/>
      <c r="Y29" s="39">
        <v>1858</v>
      </c>
      <c r="Z29" s="40">
        <f>Y29*100/1964</f>
        <v>94.602851323828915</v>
      </c>
      <c r="AA29" s="30"/>
      <c r="AB29" s="31"/>
      <c r="AC29" s="29" t="s">
        <v>52</v>
      </c>
    </row>
    <row r="30" spans="1:29">
      <c r="A30" s="27">
        <f>C30</f>
        <v>92.929292929292927</v>
      </c>
      <c r="B30" s="28">
        <v>27</v>
      </c>
      <c r="C30" s="27">
        <f>F30+H30+J30+K30+M30+N30+P30+Q30+V30+X30+Z30+AB30</f>
        <v>92.929292929292927</v>
      </c>
      <c r="D30" s="29" t="s">
        <v>31</v>
      </c>
      <c r="E30" s="30"/>
      <c r="F30" s="31"/>
      <c r="G30" s="34"/>
      <c r="H30" s="43"/>
      <c r="I30" s="34"/>
      <c r="J30" s="35"/>
      <c r="K30" s="36"/>
      <c r="L30" s="34"/>
      <c r="M30" s="35"/>
      <c r="N30" s="36"/>
      <c r="O30" s="34"/>
      <c r="P30" s="35"/>
      <c r="Q30" s="36"/>
      <c r="R30" s="51"/>
      <c r="S30" s="52"/>
      <c r="T30" s="53"/>
      <c r="U30" s="37">
        <v>184</v>
      </c>
      <c r="V30" s="38">
        <f>U30*100/198</f>
        <v>92.929292929292927</v>
      </c>
      <c r="W30" s="39"/>
      <c r="X30" s="40"/>
      <c r="Y30" s="39"/>
      <c r="Z30" s="40"/>
      <c r="AA30" s="30"/>
      <c r="AB30" s="31"/>
      <c r="AC30" s="29" t="s">
        <v>31</v>
      </c>
    </row>
    <row r="31" spans="1:29">
      <c r="A31" s="27">
        <f>C31</f>
        <v>92.783505154639172</v>
      </c>
      <c r="B31" s="28">
        <v>28</v>
      </c>
      <c r="C31" s="27">
        <f>F31+H31+J31+K31+M31+N31+P31+Q31+V31+X31+Z31+AB31</f>
        <v>92.783505154639172</v>
      </c>
      <c r="D31" s="29" t="s">
        <v>32</v>
      </c>
      <c r="E31" s="30">
        <v>180</v>
      </c>
      <c r="F31" s="31">
        <f>E31*100/194</f>
        <v>92.783505154639172</v>
      </c>
      <c r="G31" s="34"/>
      <c r="H31" s="43"/>
      <c r="I31" s="34"/>
      <c r="J31" s="35"/>
      <c r="K31" s="36"/>
      <c r="L31" s="34"/>
      <c r="M31" s="35"/>
      <c r="N31" s="36"/>
      <c r="O31" s="34"/>
      <c r="P31" s="35"/>
      <c r="Q31" s="36"/>
      <c r="R31" s="51"/>
      <c r="S31" s="52"/>
      <c r="T31" s="53"/>
      <c r="U31" s="37"/>
      <c r="V31" s="38"/>
      <c r="W31" s="39"/>
      <c r="X31" s="40"/>
      <c r="Y31" s="39"/>
      <c r="Z31" s="40"/>
      <c r="AA31" s="30"/>
      <c r="AB31" s="31"/>
      <c r="AC31" s="29" t="s">
        <v>32</v>
      </c>
    </row>
    <row r="32" spans="1:29">
      <c r="A32" s="27">
        <f>C32</f>
        <v>91.75257731958763</v>
      </c>
      <c r="B32" s="28">
        <v>29</v>
      </c>
      <c r="C32" s="27">
        <f>F32+H32+J32+K32+M32+N32+P32+Q32+V32+X32+Z32+AB32</f>
        <v>91.75257731958763</v>
      </c>
      <c r="D32" s="29" t="s">
        <v>33</v>
      </c>
      <c r="E32" s="30">
        <v>178</v>
      </c>
      <c r="F32" s="31">
        <f>E32*100/194</f>
        <v>91.75257731958763</v>
      </c>
      <c r="G32" s="34"/>
      <c r="H32" s="43"/>
      <c r="I32" s="34"/>
      <c r="J32" s="35"/>
      <c r="K32" s="36"/>
      <c r="L32" s="34"/>
      <c r="M32" s="35"/>
      <c r="N32" s="36"/>
      <c r="O32" s="34"/>
      <c r="P32" s="35"/>
      <c r="Q32" s="36"/>
      <c r="R32" s="51"/>
      <c r="S32" s="52"/>
      <c r="T32" s="53"/>
      <c r="U32" s="37"/>
      <c r="V32" s="38"/>
      <c r="W32" s="39"/>
      <c r="X32" s="40"/>
      <c r="Y32" s="39"/>
      <c r="Z32" s="40"/>
      <c r="AA32" s="30"/>
      <c r="AB32" s="31"/>
      <c r="AC32" s="29" t="s">
        <v>33</v>
      </c>
    </row>
    <row r="33" spans="1:29">
      <c r="A33" s="27">
        <f>C33</f>
        <v>90.909090909090907</v>
      </c>
      <c r="B33" s="28">
        <v>30</v>
      </c>
      <c r="C33" s="27">
        <f>F33+H33+J33+K33+M33+N33+P33+Q33+V33+X33+Z33+AB33</f>
        <v>90.909090909090907</v>
      </c>
      <c r="D33" s="29" t="s">
        <v>34</v>
      </c>
      <c r="E33" s="30"/>
      <c r="F33" s="31"/>
      <c r="G33" s="34"/>
      <c r="H33" s="43"/>
      <c r="I33" s="34"/>
      <c r="J33" s="35"/>
      <c r="K33" s="36"/>
      <c r="L33" s="34"/>
      <c r="M33" s="35"/>
      <c r="N33" s="36"/>
      <c r="O33" s="34"/>
      <c r="P33" s="35"/>
      <c r="Q33" s="36"/>
      <c r="R33" s="51"/>
      <c r="S33" s="52"/>
      <c r="T33" s="53"/>
      <c r="U33" s="37">
        <v>180</v>
      </c>
      <c r="V33" s="38">
        <f>U33*100/198</f>
        <v>90.909090909090907</v>
      </c>
      <c r="W33" s="39"/>
      <c r="X33" s="40"/>
      <c r="Y33" s="39"/>
      <c r="Z33" s="40"/>
      <c r="AA33" s="30"/>
      <c r="AB33" s="31"/>
      <c r="AC33" s="29" t="s">
        <v>34</v>
      </c>
    </row>
    <row r="34" spans="1:29">
      <c r="A34" s="27">
        <f>C34</f>
        <v>89.898989898989896</v>
      </c>
      <c r="B34" s="28">
        <v>31</v>
      </c>
      <c r="C34" s="27">
        <f>F34+H34+J34+K34+M34+N34+P34+Q34+V34+X34+Z34+AB34</f>
        <v>89.898989898989896</v>
      </c>
      <c r="D34" s="29" t="s">
        <v>35</v>
      </c>
      <c r="E34" s="30"/>
      <c r="F34" s="31"/>
      <c r="G34" s="34"/>
      <c r="H34" s="43"/>
      <c r="I34" s="34"/>
      <c r="J34" s="35"/>
      <c r="K34" s="36"/>
      <c r="L34" s="34"/>
      <c r="M34" s="35"/>
      <c r="N34" s="36"/>
      <c r="O34" s="34"/>
      <c r="P34" s="35"/>
      <c r="Q34" s="36"/>
      <c r="R34" s="51"/>
      <c r="S34" s="52"/>
      <c r="T34" s="53"/>
      <c r="U34" s="37">
        <v>178</v>
      </c>
      <c r="V34" s="38">
        <f>U34*100/198</f>
        <v>89.898989898989896</v>
      </c>
      <c r="W34" s="39"/>
      <c r="X34" s="40"/>
      <c r="Y34" s="39"/>
      <c r="Z34" s="40"/>
      <c r="AA34" s="30"/>
      <c r="AB34" s="31"/>
      <c r="AC34" s="29" t="s">
        <v>35</v>
      </c>
    </row>
    <row r="35" spans="1:29">
      <c r="A35" s="27">
        <f>C35</f>
        <v>86.36363636363636</v>
      </c>
      <c r="B35" s="28">
        <v>32</v>
      </c>
      <c r="C35" s="27">
        <f>F35+H35+J35+K35+M35+N35+P35+Q35+V35+X35+Z35+AB35</f>
        <v>86.36363636363636</v>
      </c>
      <c r="D35" s="29" t="s">
        <v>36</v>
      </c>
      <c r="E35" s="30"/>
      <c r="F35" s="31"/>
      <c r="G35" s="34"/>
      <c r="H35" s="43"/>
      <c r="I35" s="34"/>
      <c r="J35" s="35"/>
      <c r="K35" s="36"/>
      <c r="L35" s="34"/>
      <c r="M35" s="35"/>
      <c r="N35" s="36"/>
      <c r="O35" s="34"/>
      <c r="P35" s="35"/>
      <c r="Q35" s="36"/>
      <c r="R35" s="51"/>
      <c r="S35" s="52"/>
      <c r="T35" s="53"/>
      <c r="U35" s="37">
        <v>171</v>
      </c>
      <c r="V35" s="38">
        <f>U35*100/198</f>
        <v>86.36363636363636</v>
      </c>
      <c r="W35" s="39"/>
      <c r="X35" s="40"/>
      <c r="Y35" s="39"/>
      <c r="Z35" s="40"/>
      <c r="AA35" s="30"/>
      <c r="AB35" s="31"/>
      <c r="AC35" s="29" t="s">
        <v>36</v>
      </c>
    </row>
    <row r="36" spans="1:29">
      <c r="A36" s="27">
        <f>C36</f>
        <v>37.628865979381445</v>
      </c>
      <c r="B36" s="28">
        <v>33</v>
      </c>
      <c r="C36" s="27">
        <f>F36+H36+J36+K36+M36+N36+P36+Q36+V36+X36+Z36+AB36</f>
        <v>37.628865979381445</v>
      </c>
      <c r="D36" s="29" t="s">
        <v>37</v>
      </c>
      <c r="E36" s="30">
        <v>73</v>
      </c>
      <c r="F36" s="31">
        <f>E36*100/194</f>
        <v>37.628865979381445</v>
      </c>
      <c r="G36" s="34"/>
      <c r="H36" s="43"/>
      <c r="I36" s="34"/>
      <c r="J36" s="35"/>
      <c r="K36" s="36"/>
      <c r="L36" s="34"/>
      <c r="M36" s="35"/>
      <c r="N36" s="36"/>
      <c r="O36" s="34"/>
      <c r="P36" s="35"/>
      <c r="Q36" s="36"/>
      <c r="R36" s="51"/>
      <c r="S36" s="52"/>
      <c r="T36" s="53"/>
      <c r="U36" s="37"/>
      <c r="V36" s="38"/>
      <c r="W36" s="39"/>
      <c r="X36" s="40"/>
      <c r="Y36" s="39"/>
      <c r="Z36" s="40"/>
      <c r="AA36" s="30"/>
      <c r="AB36" s="31"/>
      <c r="AC36" s="29" t="s">
        <v>37</v>
      </c>
    </row>
    <row r="39" spans="1:29">
      <c r="D39" t="s">
        <v>38</v>
      </c>
    </row>
    <row r="40" spans="1:29">
      <c r="D40" t="s">
        <v>39</v>
      </c>
    </row>
    <row r="41" spans="1:29">
      <c r="D41" t="s">
        <v>58</v>
      </c>
    </row>
    <row r="42" spans="1:29">
      <c r="D42" t="s">
        <v>40</v>
      </c>
    </row>
    <row r="43" spans="1:29">
      <c r="D43" t="s">
        <v>41</v>
      </c>
    </row>
    <row r="44" spans="1:29">
      <c r="D44" t="s">
        <v>42</v>
      </c>
    </row>
    <row r="45" spans="1:29">
      <c r="D45" t="s">
        <v>43</v>
      </c>
    </row>
    <row r="46" spans="1:29">
      <c r="D46" t="s">
        <v>44</v>
      </c>
    </row>
    <row r="47" spans="1:29">
      <c r="D47" t="s">
        <v>45</v>
      </c>
    </row>
  </sheetData>
  <sortState ref="A4:AC36">
    <sortCondition descending="1" ref="A4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2019-11-25T12:43:48Z</dcterms:created>
  <dcterms:modified xsi:type="dcterms:W3CDTF">2019-11-27T09:46:48Z</dcterms:modified>
</cp:coreProperties>
</file>